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3月" sheetId="1" r:id="rId1"/>
    <sheet name="Sheet2" sheetId="2" r:id="rId2"/>
    <sheet name="data" sheetId="3" r:id="rId3"/>
  </sheets>
  <definedNames>
    <definedName name="_xlnm.Print_Area" localSheetId="0">'3月'!$C$4:$G$36</definedName>
  </definedNames>
  <calcPr fullCalcOnLoad="1"/>
</workbook>
</file>

<file path=xl/sharedStrings.xml><?xml version="1.0" encoding="utf-8"?>
<sst xmlns="http://schemas.openxmlformats.org/spreadsheetml/2006/main" count="65" uniqueCount="60">
  <si>
    <t>2012末</t>
  </si>
  <si>
    <t>IGOV</t>
  </si>
  <si>
    <t>HYG</t>
  </si>
  <si>
    <t>EMB</t>
  </si>
  <si>
    <t>TOK</t>
  </si>
  <si>
    <t>EEM</t>
  </si>
  <si>
    <t>IFGL</t>
  </si>
  <si>
    <t>IYR</t>
  </si>
  <si>
    <t>IAU</t>
  </si>
  <si>
    <t>GSG</t>
  </si>
  <si>
    <t>4月</t>
  </si>
  <si>
    <t>5月</t>
  </si>
  <si>
    <t>＜マーケット　NOW＞</t>
  </si>
  <si>
    <t>前月比損益率</t>
  </si>
  <si>
    <t>低リスク資産</t>
  </si>
  <si>
    <t>国債/高格付け債券</t>
  </si>
  <si>
    <t>高利回り債券</t>
  </si>
  <si>
    <t>新興国債券</t>
  </si>
  <si>
    <t>リスク資産</t>
  </si>
  <si>
    <t>＜株式＞</t>
  </si>
  <si>
    <t>日本株</t>
  </si>
  <si>
    <t>先進外国株（除く日本）</t>
  </si>
  <si>
    <t>新興国株</t>
  </si>
  <si>
    <t>＜上場不動産（REIT)＞</t>
  </si>
  <si>
    <t>日本REIT</t>
  </si>
  <si>
    <t>世界REIT</t>
  </si>
  <si>
    <t>&lt;商品＞</t>
  </si>
  <si>
    <t>為替</t>
  </si>
  <si>
    <t>１米ドル＝</t>
  </si>
  <si>
    <t>１ユーロ＝</t>
  </si>
  <si>
    <t>6月</t>
  </si>
  <si>
    <t>7月</t>
  </si>
  <si>
    <t>8月</t>
  </si>
  <si>
    <t>9月</t>
  </si>
  <si>
    <r>
      <t>10</t>
    </r>
    <r>
      <rPr>
        <sz val="11"/>
        <color indexed="8"/>
        <rFont val="ＭＳ Ｐゴシック"/>
        <family val="3"/>
      </rPr>
      <t>月</t>
    </r>
  </si>
  <si>
    <r>
      <t>11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</si>
  <si>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</si>
  <si>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t>2月</t>
  </si>
  <si>
    <t>3月</t>
  </si>
  <si>
    <t>4月</t>
  </si>
  <si>
    <r>
      <t>5</t>
    </r>
    <r>
      <rPr>
        <sz val="11"/>
        <color indexed="8"/>
        <rFont val="ＭＳ Ｐゴシック"/>
        <family val="3"/>
      </rPr>
      <t>月</t>
    </r>
  </si>
  <si>
    <t>金価格</t>
  </si>
  <si>
    <t>＜確定利付き証券＞</t>
  </si>
  <si>
    <t>10月</t>
  </si>
  <si>
    <t>11月</t>
  </si>
  <si>
    <t>コモディティー全般</t>
  </si>
  <si>
    <t>円投資換算</t>
  </si>
  <si>
    <t>（円換算損益率）</t>
  </si>
  <si>
    <t>＜マーケット　データ＞　　　　　　　　　　</t>
  </si>
  <si>
    <t>LQD</t>
  </si>
  <si>
    <t>2017年末</t>
  </si>
  <si>
    <r>
      <t>マーケットウォッチ</t>
    </r>
    <r>
      <rPr>
        <b/>
        <sz val="16"/>
        <color indexed="8"/>
        <rFont val="Calibri"/>
        <family val="2"/>
      </rPr>
      <t>2019</t>
    </r>
    <r>
      <rPr>
        <b/>
        <sz val="16"/>
        <color indexed="8"/>
        <rFont val="ＭＳ Ｐゴシック"/>
        <family val="3"/>
      </rPr>
      <t>年3月号</t>
    </r>
  </si>
  <si>
    <t>（2019/2月末データ）</t>
  </si>
  <si>
    <t>2019/2末</t>
  </si>
  <si>
    <r>
      <t>2016年6/14〜2019/2/28　 :   +15</t>
    </r>
    <r>
      <rPr>
        <b/>
        <u val="single"/>
        <sz val="24"/>
        <color indexed="8"/>
        <rFont val="ＭＳ Ｐゴシック"/>
        <family val="3"/>
      </rPr>
      <t>％</t>
    </r>
    <r>
      <rPr>
        <b/>
        <sz val="16"/>
        <color indexed="8"/>
        <rFont val="ＭＳ Ｐゴシック"/>
        <family val="3"/>
      </rPr>
      <t>　　　　　　          　　　　　　　　　　　　　　　　　　　　　　　　　　　　　　　　　            　　　　　　　　　　　　　　　　                                                                                   　確定利付証券　：＋9％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　　  株式：　　　　　  　＋35％　　　　　　　　　　　　　　　　　　　　　　　　　　　　　　　　　　　　　　　　　　　　　　　　　　  　　　　　　　　                                                                                                                      　　上場不動産　：　　+ 10％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　　　　　　　　商品：　　　　　　　 +1％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（詳細は勉強ルーム参照）</t>
    </r>
  </si>
  <si>
    <t>2018末から</t>
  </si>
  <si>
    <t>年初来</t>
  </si>
  <si>
    <t>2018末</t>
  </si>
  <si>
    <t>、</t>
  </si>
  <si>
    <t>２月も、世界的にリスク資産は堅調。特筆すべきは、金利上昇懸念が和らいだことで、先進国株式、高利回り債券、新興国債券、米国REITの好調が目立つ。米ドルが再び強含みなこともあり、円換算パフォーマンスが改善した。コモディティーも久方ぶりに反転してい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</si>
</sst>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.0000%"/>
    <numFmt numFmtId="192" formatCode="0.00000%"/>
  </numFmts>
  <fonts count="56">
    <font>
      <sz val="11"/>
      <color indexed="8"/>
      <name val="Calibri"/>
      <family val="2"/>
    </font>
    <font>
      <sz val="6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MS PGothic"/>
      <family val="3"/>
    </font>
    <font>
      <b/>
      <u val="single"/>
      <sz val="24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8"/>
      <color indexed="8"/>
      <name val="Calibri"/>
      <family val="2"/>
    </font>
    <font>
      <b/>
      <sz val="11"/>
      <color indexed="63"/>
      <name val="Arial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b/>
      <sz val="20"/>
      <color indexed="8"/>
      <name val="MS PGothic"/>
      <family val="3"/>
    </font>
    <font>
      <sz val="16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85" fontId="0" fillId="0" borderId="0" xfId="0" applyNumberFormat="1" applyAlignment="1">
      <alignment horizontal="center" vertical="center"/>
    </xf>
    <xf numFmtId="184" fontId="0" fillId="0" borderId="10" xfId="59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55" fontId="0" fillId="0" borderId="0" xfId="0" applyNumberForma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1" fontId="3" fillId="0" borderId="0" xfId="43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33" borderId="12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horizontal="left" vertical="top"/>
    </xf>
    <xf numFmtId="0" fontId="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0" fillId="25" borderId="16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14" fillId="9" borderId="0" xfId="53" applyFont="1" applyFill="1" applyBorder="1" applyAlignment="1" applyProtection="1">
      <alignment horizontal="center" vertical="center"/>
      <protection/>
    </xf>
    <xf numFmtId="0" fontId="14" fillId="34" borderId="0" xfId="53" applyFont="1" applyFill="1" applyBorder="1" applyAlignment="1" applyProtection="1">
      <alignment horizontal="center" vertical="center"/>
      <protection/>
    </xf>
    <xf numFmtId="0" fontId="14" fillId="35" borderId="0" xfId="53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184" fontId="10" fillId="36" borderId="20" xfId="0" applyNumberFormat="1" applyFont="1" applyFill="1" applyBorder="1" applyAlignment="1">
      <alignment vertical="center"/>
    </xf>
    <xf numFmtId="0" fontId="10" fillId="36" borderId="19" xfId="0" applyFont="1" applyFill="1" applyBorder="1" applyAlignment="1">
      <alignment vertical="center"/>
    </xf>
    <xf numFmtId="0" fontId="10" fillId="25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4" fillId="37" borderId="0" xfId="53" applyFont="1" applyFill="1" applyBorder="1" applyAlignment="1" applyProtection="1">
      <alignment horizontal="center" vertical="center"/>
      <protection/>
    </xf>
    <xf numFmtId="0" fontId="14" fillId="38" borderId="0" xfId="53" applyFont="1" applyFill="1" applyBorder="1" applyAlignment="1" applyProtection="1">
      <alignment horizontal="center" vertical="center"/>
      <protection/>
    </xf>
    <xf numFmtId="0" fontId="14" fillId="39" borderId="0" xfId="53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40" borderId="0" xfId="53" applyFont="1" applyFill="1" applyBorder="1" applyAlignment="1" applyProtection="1">
      <alignment horizontal="center" vertical="center"/>
      <protection/>
    </xf>
    <xf numFmtId="0" fontId="14" fillId="41" borderId="0" xfId="53" applyFont="1" applyFill="1" applyBorder="1" applyAlignment="1" applyProtection="1">
      <alignment horizontal="center" vertical="center"/>
      <protection/>
    </xf>
    <xf numFmtId="0" fontId="14" fillId="42" borderId="0" xfId="53" applyFont="1" applyFill="1" applyBorder="1" applyAlignment="1" applyProtection="1">
      <alignment horizontal="center" vertical="center"/>
      <protection/>
    </xf>
    <xf numFmtId="0" fontId="14" fillId="22" borderId="0" xfId="53" applyFont="1" applyFill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53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4" fillId="9" borderId="0" xfId="53" applyFill="1" applyBorder="1" applyAlignment="1" applyProtection="1">
      <alignment horizontal="center" vertical="center"/>
      <protection/>
    </xf>
    <xf numFmtId="0" fontId="54" fillId="36" borderId="0" xfId="0" applyFont="1" applyFill="1" applyBorder="1" applyAlignment="1">
      <alignment vertical="center"/>
    </xf>
    <xf numFmtId="0" fontId="10" fillId="36" borderId="21" xfId="0" applyFont="1" applyFill="1" applyBorder="1" applyAlignment="1">
      <alignment vertical="center"/>
    </xf>
    <xf numFmtId="10" fontId="54" fillId="36" borderId="0" xfId="59" applyNumberFormat="1" applyFont="1" applyFill="1" applyBorder="1" applyAlignment="1">
      <alignment vertical="center"/>
    </xf>
    <xf numFmtId="10" fontId="54" fillId="43" borderId="0" xfId="59" applyNumberFormat="1" applyFont="1" applyFill="1" applyBorder="1" applyAlignment="1">
      <alignment vertical="center"/>
    </xf>
    <xf numFmtId="0" fontId="10" fillId="0" borderId="21" xfId="0" applyFont="1" applyBorder="1" applyAlignment="1">
      <alignment horizontal="right" vertical="center"/>
    </xf>
    <xf numFmtId="10" fontId="55" fillId="36" borderId="0" xfId="59" applyNumberFormat="1" applyFont="1" applyFill="1" applyBorder="1" applyAlignment="1">
      <alignment vertical="center"/>
    </xf>
    <xf numFmtId="10" fontId="55" fillId="43" borderId="0" xfId="59" applyNumberFormat="1" applyFont="1" applyFill="1" applyBorder="1" applyAlignment="1">
      <alignment vertical="center"/>
    </xf>
    <xf numFmtId="184" fontId="22" fillId="36" borderId="23" xfId="59" applyNumberFormat="1" applyFont="1" applyFill="1" applyBorder="1" applyAlignment="1">
      <alignment vertical="center"/>
    </xf>
    <xf numFmtId="184" fontId="13" fillId="0" borderId="24" xfId="59" applyNumberFormat="1" applyFont="1" applyBorder="1" applyAlignment="1">
      <alignment vertical="center"/>
    </xf>
    <xf numFmtId="184" fontId="22" fillId="36" borderId="24" xfId="0" applyNumberFormat="1" applyFont="1" applyFill="1" applyBorder="1" applyAlignment="1">
      <alignment vertical="center"/>
    </xf>
    <xf numFmtId="184" fontId="22" fillId="36" borderId="20" xfId="59" applyNumberFormat="1" applyFont="1" applyFill="1" applyBorder="1" applyAlignment="1">
      <alignment vertical="center"/>
    </xf>
    <xf numFmtId="184" fontId="22" fillId="36" borderId="25" xfId="0" applyNumberFormat="1" applyFont="1" applyFill="1" applyBorder="1" applyAlignment="1">
      <alignment vertical="center"/>
    </xf>
    <xf numFmtId="184" fontId="22" fillId="36" borderId="19" xfId="0" applyNumberFormat="1" applyFont="1" applyFill="1" applyBorder="1" applyAlignment="1">
      <alignment vertical="center"/>
    </xf>
    <xf numFmtId="184" fontId="22" fillId="36" borderId="26" xfId="59" applyNumberFormat="1" applyFont="1" applyFill="1" applyBorder="1" applyAlignment="1">
      <alignment vertical="center"/>
    </xf>
    <xf numFmtId="184" fontId="22" fillId="36" borderId="27" xfId="0" applyNumberFormat="1" applyFont="1" applyFill="1" applyBorder="1" applyAlignment="1">
      <alignment vertical="center"/>
    </xf>
    <xf numFmtId="184" fontId="22" fillId="43" borderId="23" xfId="59" applyNumberFormat="1" applyFont="1" applyFill="1" applyBorder="1" applyAlignment="1">
      <alignment vertical="center"/>
    </xf>
    <xf numFmtId="184" fontId="22" fillId="43" borderId="24" xfId="0" applyNumberFormat="1" applyFont="1" applyFill="1" applyBorder="1" applyAlignment="1">
      <alignment vertical="center"/>
    </xf>
    <xf numFmtId="184" fontId="22" fillId="43" borderId="25" xfId="0" applyNumberFormat="1" applyFont="1" applyFill="1" applyBorder="1" applyAlignment="1">
      <alignment vertical="center"/>
    </xf>
    <xf numFmtId="184" fontId="22" fillId="43" borderId="28" xfId="59" applyNumberFormat="1" applyFont="1" applyFill="1" applyBorder="1" applyAlignment="1">
      <alignment vertical="center"/>
    </xf>
    <xf numFmtId="184" fontId="22" fillId="43" borderId="29" xfId="0" applyNumberFormat="1" applyFont="1" applyFill="1" applyBorder="1" applyAlignment="1">
      <alignment vertical="center"/>
    </xf>
    <xf numFmtId="184" fontId="13" fillId="43" borderId="24" xfId="59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41" borderId="17" xfId="0" applyFont="1" applyFill="1" applyBorder="1" applyAlignment="1">
      <alignment horizontal="center" vertical="center"/>
    </xf>
    <xf numFmtId="0" fontId="9" fillId="41" borderId="30" xfId="0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1" fillId="44" borderId="12" xfId="0" applyFont="1" applyFill="1" applyBorder="1" applyAlignment="1">
      <alignment horizontal="left" vertical="center" wrapText="1"/>
    </xf>
    <xf numFmtId="0" fontId="11" fillId="44" borderId="13" xfId="0" applyFont="1" applyFill="1" applyBorder="1" applyAlignment="1">
      <alignment horizontal="left" vertical="center" wrapText="1"/>
    </xf>
    <xf numFmtId="0" fontId="11" fillId="44" borderId="14" xfId="0" applyFont="1" applyFill="1" applyBorder="1" applyAlignment="1">
      <alignment horizontal="left" vertical="center" wrapText="1"/>
    </xf>
    <xf numFmtId="0" fontId="8" fillId="43" borderId="17" xfId="0" applyFont="1" applyFill="1" applyBorder="1" applyAlignment="1">
      <alignment horizontal="left" vertical="top" wrapText="1"/>
    </xf>
    <xf numFmtId="0" fontId="8" fillId="43" borderId="30" xfId="0" applyFont="1" applyFill="1" applyBorder="1" applyAlignment="1">
      <alignment horizontal="left" vertical="top" wrapText="1"/>
    </xf>
    <xf numFmtId="0" fontId="8" fillId="43" borderId="15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47"/>
  <sheetViews>
    <sheetView tabSelected="1" zoomScalePageLayoutView="0" workbookViewId="0" topLeftCell="B1">
      <selection activeCell="G37" sqref="G37"/>
    </sheetView>
  </sheetViews>
  <sheetFormatPr defaultColWidth="8.8515625" defaultRowHeight="15"/>
  <cols>
    <col min="1" max="2" width="8.8515625" style="14" customWidth="1"/>
    <col min="3" max="3" width="25.140625" style="14" customWidth="1"/>
    <col min="4" max="4" width="18.00390625" style="14" customWidth="1"/>
    <col min="5" max="5" width="15.140625" style="14" customWidth="1"/>
    <col min="6" max="6" width="21.28125" style="14" customWidth="1"/>
    <col min="7" max="8" width="22.28125" style="14" customWidth="1"/>
    <col min="9" max="16384" width="8.8515625" style="14" customWidth="1"/>
  </cols>
  <sheetData>
    <row r="3" ht="15.75" thickBot="1"/>
    <row r="4" spans="3:7" ht="21.75" thickBot="1">
      <c r="C4" s="87" t="s">
        <v>51</v>
      </c>
      <c r="D4" s="88"/>
      <c r="E4" s="89"/>
      <c r="F4" s="15"/>
      <c r="G4" s="15"/>
    </row>
    <row r="5" spans="3:7" ht="48.75" customHeight="1" thickBot="1">
      <c r="C5" s="90" t="s">
        <v>12</v>
      </c>
      <c r="D5" s="90"/>
      <c r="E5" s="16"/>
      <c r="F5" s="16"/>
      <c r="G5" s="16"/>
    </row>
    <row r="6" spans="3:7" ht="3" customHeight="1" hidden="1">
      <c r="C6" s="16"/>
      <c r="D6" s="16"/>
      <c r="E6" s="16"/>
      <c r="F6" s="16"/>
      <c r="G6" s="16"/>
    </row>
    <row r="7" spans="3:8" ht="120.75" customHeight="1" thickBot="1">
      <c r="C7" s="93" t="s">
        <v>59</v>
      </c>
      <c r="D7" s="94"/>
      <c r="E7" s="94"/>
      <c r="F7" s="94"/>
      <c r="G7" s="94"/>
      <c r="H7" s="95"/>
    </row>
    <row r="8" spans="3:8" ht="27.75" customHeight="1" thickBot="1">
      <c r="C8" s="17" t="s">
        <v>58</v>
      </c>
      <c r="D8" s="18"/>
      <c r="E8" s="18"/>
      <c r="F8" s="18"/>
      <c r="G8" s="18"/>
      <c r="H8" s="19"/>
    </row>
    <row r="9" spans="3:10" ht="147.75" customHeight="1" thickBot="1">
      <c r="C9" s="96" t="s">
        <v>54</v>
      </c>
      <c r="D9" s="97"/>
      <c r="E9" s="97"/>
      <c r="F9" s="97"/>
      <c r="G9" s="97"/>
      <c r="H9" s="98"/>
      <c r="J9" s="47"/>
    </row>
    <row r="10" spans="3:11" ht="21.75" thickBot="1">
      <c r="C10" s="91" t="s">
        <v>48</v>
      </c>
      <c r="D10" s="92"/>
      <c r="E10" s="20"/>
      <c r="F10" s="20"/>
      <c r="G10" s="21"/>
      <c r="H10" s="22" t="s">
        <v>52</v>
      </c>
      <c r="K10" s="23"/>
    </row>
    <row r="11" spans="3:8" ht="21.75" thickBot="1">
      <c r="C11" s="24"/>
      <c r="D11" s="16"/>
      <c r="E11" s="16"/>
      <c r="F11" s="25" t="s">
        <v>13</v>
      </c>
      <c r="G11" s="26" t="s">
        <v>56</v>
      </c>
      <c r="H11" s="27" t="s">
        <v>47</v>
      </c>
    </row>
    <row r="12" spans="3:11" ht="21">
      <c r="C12" s="28" t="s">
        <v>14</v>
      </c>
      <c r="D12" s="16"/>
      <c r="E12" s="16"/>
      <c r="F12" s="16"/>
      <c r="G12" s="29"/>
      <c r="H12" s="30"/>
      <c r="K12" s="23"/>
    </row>
    <row r="13" spans="3:9" ht="21">
      <c r="C13" s="31" t="s">
        <v>42</v>
      </c>
      <c r="D13" s="16"/>
      <c r="E13" s="16"/>
      <c r="F13" s="16"/>
      <c r="G13" s="32"/>
      <c r="H13" s="30"/>
      <c r="I13" s="33"/>
    </row>
    <row r="14" spans="3:8" ht="21">
      <c r="C14" s="85" t="s">
        <v>15</v>
      </c>
      <c r="D14" s="86"/>
      <c r="E14" s="63" t="s">
        <v>49</v>
      </c>
      <c r="F14" s="69">
        <f>(data!BU21/data!BT21)-1</f>
        <v>-0.005059166523752379</v>
      </c>
      <c r="G14" s="71">
        <f>data!BX21</f>
        <v>0.028452402056373005</v>
      </c>
      <c r="H14" s="72">
        <f>data!BW21</f>
        <v>0.04201667332235237</v>
      </c>
    </row>
    <row r="15" spans="3:8" ht="21">
      <c r="C15" s="85"/>
      <c r="D15" s="86"/>
      <c r="E15" s="34" t="s">
        <v>1</v>
      </c>
      <c r="F15" s="69">
        <f>(data!BU22/data!BT22)-1</f>
        <v>-0.010785510785510821</v>
      </c>
      <c r="G15" s="71">
        <f>data!BX22</f>
        <v>0.0028883845677738496</v>
      </c>
      <c r="H15" s="72">
        <f>data!BW22</f>
        <v>0.016115491695509743</v>
      </c>
    </row>
    <row r="16" spans="3:8" ht="21">
      <c r="C16" s="85" t="s">
        <v>16</v>
      </c>
      <c r="D16" s="86"/>
      <c r="E16" s="35" t="s">
        <v>2</v>
      </c>
      <c r="F16" s="67">
        <f>(data!BU23/data!BT23)-1</f>
        <v>0.007519680413582419</v>
      </c>
      <c r="G16" s="79">
        <f>data!BX23</f>
        <v>0.05733662145499396</v>
      </c>
      <c r="H16" s="84">
        <f>data!BW23</f>
        <v>0.07128184704267548</v>
      </c>
    </row>
    <row r="17" spans="3:8" ht="21">
      <c r="C17" s="99" t="s">
        <v>17</v>
      </c>
      <c r="D17" s="100"/>
      <c r="E17" s="36" t="s">
        <v>3</v>
      </c>
      <c r="F17" s="70">
        <f>(data!BU24/data!BT24)-1</f>
        <v>-9.184423218211446E-05</v>
      </c>
      <c r="G17" s="79">
        <f>data!BX24</f>
        <v>0.047733615628909654</v>
      </c>
      <c r="H17" s="84">
        <f>data!BW24</f>
        <v>0.06155218705570542</v>
      </c>
    </row>
    <row r="18" spans="3:8" ht="21">
      <c r="C18" s="24"/>
      <c r="D18" s="16"/>
      <c r="E18" s="37"/>
      <c r="F18" s="38"/>
      <c r="G18" s="39"/>
      <c r="H18" s="40"/>
    </row>
    <row r="19" spans="3:13" ht="21">
      <c r="C19" s="41" t="s">
        <v>18</v>
      </c>
      <c r="D19" s="16"/>
      <c r="E19" s="37"/>
      <c r="F19" s="38"/>
      <c r="G19" s="39"/>
      <c r="H19" s="40"/>
      <c r="M19" s="42"/>
    </row>
    <row r="20" spans="3:10" ht="21">
      <c r="C20" s="43" t="s">
        <v>19</v>
      </c>
      <c r="D20" s="16"/>
      <c r="E20" s="37"/>
      <c r="F20" s="38"/>
      <c r="G20" s="39"/>
      <c r="H20" s="40"/>
      <c r="J20" s="42"/>
    </row>
    <row r="21" spans="3:8" ht="21">
      <c r="C21" s="99" t="s">
        <v>20</v>
      </c>
      <c r="D21" s="100"/>
      <c r="E21" s="44">
        <v>1321</v>
      </c>
      <c r="F21" s="66">
        <f>(data!BU29/data!BT29)-1</f>
        <v>0.029453015427769902</v>
      </c>
      <c r="G21" s="71">
        <f>data!BX29</f>
        <v>0.06997084548104948</v>
      </c>
      <c r="H21" s="73">
        <f>data!BW29</f>
        <v>0.06997084548104948</v>
      </c>
    </row>
    <row r="22" spans="3:8" ht="21">
      <c r="C22" s="105" t="s">
        <v>21</v>
      </c>
      <c r="D22" s="106"/>
      <c r="E22" s="45" t="s">
        <v>4</v>
      </c>
      <c r="F22" s="67">
        <f>(data!BU30/data!BT30)-1</f>
        <v>0.029197080291970767</v>
      </c>
      <c r="G22" s="79">
        <f>data!BX30</f>
        <v>0.11635111876075732</v>
      </c>
      <c r="H22" s="80">
        <f>data!BW30</f>
        <v>0.1310746872727011</v>
      </c>
    </row>
    <row r="23" spans="3:8" ht="21">
      <c r="C23" s="99" t="s">
        <v>22</v>
      </c>
      <c r="D23" s="100"/>
      <c r="E23" s="46" t="s">
        <v>5</v>
      </c>
      <c r="F23" s="69">
        <f>(data!BU31/data!BT31)-1</f>
        <v>-0.015313225058004698</v>
      </c>
      <c r="G23" s="71">
        <f>data!BX31</f>
        <v>0.08653353814644116</v>
      </c>
      <c r="H23" s="73">
        <f>data!BW31</f>
        <v>0.10086384222423228</v>
      </c>
    </row>
    <row r="24" spans="3:10" ht="21">
      <c r="C24" s="24"/>
      <c r="D24" s="16"/>
      <c r="E24" s="37"/>
      <c r="F24" s="38"/>
      <c r="G24" s="39"/>
      <c r="H24" s="40"/>
      <c r="J24" s="47"/>
    </row>
    <row r="25" spans="3:11" ht="21">
      <c r="C25" s="24" t="s">
        <v>23</v>
      </c>
      <c r="D25" s="16"/>
      <c r="E25" s="37"/>
      <c r="F25" s="38"/>
      <c r="G25" s="39"/>
      <c r="H25" s="40"/>
      <c r="K25" s="48"/>
    </row>
    <row r="26" spans="3:8" ht="21">
      <c r="C26" s="99" t="s">
        <v>24</v>
      </c>
      <c r="D26" s="100"/>
      <c r="E26" s="49">
        <v>1343</v>
      </c>
      <c r="F26" s="69">
        <f>(data!BU34/data!BT34)-1</f>
        <v>-0.006036217303822977</v>
      </c>
      <c r="G26" s="71">
        <f>data!BX34</f>
        <v>0.04274406332453817</v>
      </c>
      <c r="H26" s="75">
        <f>data!BW34</f>
        <v>0.04274406332453817</v>
      </c>
    </row>
    <row r="27" spans="3:8" ht="21">
      <c r="C27" s="99" t="s">
        <v>25</v>
      </c>
      <c r="D27" s="100"/>
      <c r="E27" s="50" t="s">
        <v>6</v>
      </c>
      <c r="F27" s="69">
        <f>(data!BU35/data!BT35)-1</f>
        <v>-0.009780775716694778</v>
      </c>
      <c r="G27" s="74">
        <f>data!BX35</f>
        <v>0.0862005179430263</v>
      </c>
      <c r="H27" s="76">
        <f>data!BW35</f>
        <v>0.10052642981329529</v>
      </c>
    </row>
    <row r="28" spans="3:8" ht="21">
      <c r="C28" s="99"/>
      <c r="D28" s="100"/>
      <c r="E28" s="50" t="s">
        <v>7</v>
      </c>
      <c r="F28" s="67">
        <f>(data!BU36/data!BT36)-1</f>
        <v>0.0073018913095523885</v>
      </c>
      <c r="G28" s="79">
        <f>data!BX36</f>
        <v>0.12289831865492395</v>
      </c>
      <c r="H28" s="81">
        <f>data!BW36</f>
        <v>0.13770823826607237</v>
      </c>
    </row>
    <row r="29" spans="3:8" ht="21">
      <c r="C29" s="43" t="s">
        <v>26</v>
      </c>
      <c r="D29" s="16"/>
      <c r="E29" s="37"/>
      <c r="F29" s="64"/>
      <c r="G29" s="39"/>
      <c r="H29" s="40"/>
    </row>
    <row r="30" spans="3:8" ht="21.75" thickBot="1">
      <c r="C30" s="105" t="s">
        <v>41</v>
      </c>
      <c r="D30" s="106"/>
      <c r="E30" s="51" t="s">
        <v>8</v>
      </c>
      <c r="F30" s="69">
        <f>(data!BU39/data!BT39)-1</f>
        <v>-0.004746835443038</v>
      </c>
      <c r="G30" s="77">
        <f>data!BX39</f>
        <v>0.02359641985353944</v>
      </c>
      <c r="H30" s="78">
        <f>data!BW39</f>
        <v>0.0370966455110584</v>
      </c>
    </row>
    <row r="31" spans="3:8" ht="21.75" thickBot="1">
      <c r="C31" s="105" t="s">
        <v>45</v>
      </c>
      <c r="D31" s="106"/>
      <c r="E31" s="52" t="s">
        <v>9</v>
      </c>
      <c r="F31" s="67">
        <f>(data!BU40/data!BT40)-1</f>
        <v>0.03489137590520097</v>
      </c>
      <c r="G31" s="82">
        <f>data!BX40</f>
        <v>0.12125534950071337</v>
      </c>
      <c r="H31" s="83">
        <f>data!BW40</f>
        <v>0.13604359997166138</v>
      </c>
    </row>
    <row r="32" spans="3:8" ht="21">
      <c r="C32" s="24"/>
      <c r="D32" s="16"/>
      <c r="E32" s="16"/>
      <c r="F32" s="16"/>
      <c r="G32" s="16"/>
      <c r="H32" s="30"/>
    </row>
    <row r="33" spans="3:8" ht="21">
      <c r="C33" s="41" t="s">
        <v>27</v>
      </c>
      <c r="D33" s="16"/>
      <c r="E33" s="16"/>
      <c r="F33" s="16"/>
      <c r="G33" s="16"/>
      <c r="H33" s="30"/>
    </row>
    <row r="34" spans="3:8" ht="21">
      <c r="C34" s="24"/>
      <c r="D34" s="16"/>
      <c r="E34" s="25" t="s">
        <v>53</v>
      </c>
      <c r="F34" s="25" t="s">
        <v>57</v>
      </c>
      <c r="G34" s="25" t="s">
        <v>50</v>
      </c>
      <c r="H34" s="30"/>
    </row>
    <row r="35" spans="3:8" ht="21">
      <c r="C35" s="101" t="s">
        <v>28</v>
      </c>
      <c r="D35" s="102"/>
      <c r="E35" s="38">
        <v>111.39</v>
      </c>
      <c r="F35" s="16">
        <v>109.94</v>
      </c>
      <c r="G35" s="16">
        <v>112.69</v>
      </c>
      <c r="H35" s="30"/>
    </row>
    <row r="36" spans="3:8" ht="21.75" thickBot="1">
      <c r="C36" s="103" t="s">
        <v>29</v>
      </c>
      <c r="D36" s="104"/>
      <c r="E36" s="65">
        <v>126.69</v>
      </c>
      <c r="F36" s="53">
        <v>126.37</v>
      </c>
      <c r="G36" s="68">
        <v>135.28</v>
      </c>
      <c r="H36" s="54"/>
    </row>
    <row r="37" spans="3:7" ht="23.25">
      <c r="C37" s="55"/>
      <c r="D37" s="56"/>
      <c r="E37" s="57"/>
      <c r="F37" s="57"/>
      <c r="G37" s="57"/>
    </row>
    <row r="38" spans="3:4" ht="27" customHeight="1">
      <c r="C38" s="58"/>
      <c r="D38" s="59"/>
    </row>
    <row r="39" spans="3:4" ht="15">
      <c r="C39" s="60"/>
      <c r="D39" s="61"/>
    </row>
    <row r="40" spans="3:4" ht="15">
      <c r="C40" s="60"/>
      <c r="D40" s="61"/>
    </row>
    <row r="41" spans="3:4" ht="15">
      <c r="C41" s="60"/>
      <c r="D41" s="61"/>
    </row>
    <row r="42" spans="3:4" ht="15">
      <c r="C42" s="60"/>
      <c r="D42" s="61"/>
    </row>
    <row r="43" spans="3:4" ht="15">
      <c r="C43" s="60"/>
      <c r="D43" s="61"/>
    </row>
    <row r="44" spans="3:4" ht="15">
      <c r="C44" s="62"/>
      <c r="D44" s="61"/>
    </row>
    <row r="45" spans="3:4" ht="15">
      <c r="C45" s="60"/>
      <c r="D45" s="61"/>
    </row>
    <row r="46" spans="3:4" ht="15">
      <c r="C46" s="60"/>
      <c r="D46" s="61"/>
    </row>
    <row r="47" spans="3:4" ht="15">
      <c r="C47" s="60"/>
      <c r="D47" s="61"/>
    </row>
  </sheetData>
  <sheetProtection/>
  <mergeCells count="17">
    <mergeCell ref="C17:D17"/>
    <mergeCell ref="C35:D35"/>
    <mergeCell ref="C36:D36"/>
    <mergeCell ref="C22:D22"/>
    <mergeCell ref="C23:D23"/>
    <mergeCell ref="C30:D30"/>
    <mergeCell ref="C31:D31"/>
    <mergeCell ref="C26:D26"/>
    <mergeCell ref="C27:D28"/>
    <mergeCell ref="C21:D21"/>
    <mergeCell ref="C14:D15"/>
    <mergeCell ref="C16:D16"/>
    <mergeCell ref="C4:E4"/>
    <mergeCell ref="C5:D5"/>
    <mergeCell ref="C10:D10"/>
    <mergeCell ref="C7:H7"/>
    <mergeCell ref="C9:H9"/>
  </mergeCells>
  <printOptions/>
  <pageMargins left="0.787" right="0.787" top="0.984" bottom="0.984" header="0.3" footer="0.3"/>
  <pageSetup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">
      <selection activeCell="A1" sqref="A1"/>
    </sheetView>
  </sheetViews>
  <sheetFormatPr defaultColWidth="8.8515625" defaultRowHeight="15"/>
  <sheetData/>
  <sheetProtection/>
  <printOptions/>
  <pageMargins left="0.787" right="0.787" top="0.984" bottom="0.984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0:BY44"/>
  <sheetViews>
    <sheetView zoomScale="142" zoomScaleNormal="142" zoomScalePageLayoutView="0" workbookViewId="0" topLeftCell="BS16">
      <selection activeCell="BW31" sqref="BW31"/>
    </sheetView>
  </sheetViews>
  <sheetFormatPr defaultColWidth="8.8515625" defaultRowHeight="15"/>
  <cols>
    <col min="1" max="11" width="8.8515625" style="0" customWidth="1"/>
    <col min="12" max="12" width="11.28125" style="0" bestFit="1" customWidth="1"/>
    <col min="13" max="23" width="8.8515625" style="0" customWidth="1"/>
    <col min="24" max="24" width="11.28125" style="0" bestFit="1" customWidth="1"/>
    <col min="25" max="32" width="11.28125" style="0" customWidth="1"/>
    <col min="33" max="74" width="12.421875" style="0" customWidth="1"/>
    <col min="75" max="75" width="12.00390625" style="0" customWidth="1"/>
    <col min="76" max="76" width="12.140625" style="0" customWidth="1"/>
  </cols>
  <sheetData>
    <row r="20" spans="2:76" ht="43.5" customHeight="1">
      <c r="B20" s="1" t="s">
        <v>0</v>
      </c>
      <c r="C20" s="3" t="s">
        <v>10</v>
      </c>
      <c r="D20" s="3" t="s">
        <v>11</v>
      </c>
      <c r="E20" s="1" t="s">
        <v>30</v>
      </c>
      <c r="F20" s="4" t="s">
        <v>31</v>
      </c>
      <c r="G20" s="4" t="s">
        <v>32</v>
      </c>
      <c r="H20" s="4" t="s">
        <v>33</v>
      </c>
      <c r="I20" s="4" t="s">
        <v>34</v>
      </c>
      <c r="J20" s="4" t="s">
        <v>35</v>
      </c>
      <c r="K20" s="4" t="s">
        <v>36</v>
      </c>
      <c r="L20" s="7">
        <v>41640</v>
      </c>
      <c r="M20" s="4" t="s">
        <v>37</v>
      </c>
      <c r="N20" s="4" t="s">
        <v>38</v>
      </c>
      <c r="O20" s="4" t="s">
        <v>39</v>
      </c>
      <c r="P20" s="4" t="s">
        <v>40</v>
      </c>
      <c r="Q20" s="4" t="s">
        <v>30</v>
      </c>
      <c r="R20" s="4" t="s">
        <v>31</v>
      </c>
      <c r="S20" s="4" t="s">
        <v>32</v>
      </c>
      <c r="T20" s="4" t="s">
        <v>33</v>
      </c>
      <c r="U20" s="4" t="s">
        <v>43</v>
      </c>
      <c r="V20" s="4" t="s">
        <v>44</v>
      </c>
      <c r="W20" s="4" t="s">
        <v>36</v>
      </c>
      <c r="X20" s="10">
        <v>42005</v>
      </c>
      <c r="Y20" s="10">
        <v>42036</v>
      </c>
      <c r="Z20" s="10">
        <v>42064</v>
      </c>
      <c r="AA20" s="10">
        <v>42095</v>
      </c>
      <c r="AB20" s="10">
        <v>42125</v>
      </c>
      <c r="AC20" s="10">
        <v>42156</v>
      </c>
      <c r="AD20" s="10">
        <v>42186</v>
      </c>
      <c r="AE20" s="10">
        <v>42217</v>
      </c>
      <c r="AF20" s="10">
        <v>42248</v>
      </c>
      <c r="AG20" s="10">
        <v>42278</v>
      </c>
      <c r="AH20" s="10">
        <v>42309</v>
      </c>
      <c r="AI20" s="10">
        <v>42339</v>
      </c>
      <c r="AJ20" s="10">
        <v>42370</v>
      </c>
      <c r="AK20" s="10">
        <v>42401</v>
      </c>
      <c r="AL20" s="10">
        <v>42430</v>
      </c>
      <c r="AM20" s="10">
        <v>42461</v>
      </c>
      <c r="AN20" s="10">
        <v>42491</v>
      </c>
      <c r="AO20" s="10">
        <v>42522</v>
      </c>
      <c r="AP20" s="10">
        <v>42552</v>
      </c>
      <c r="AQ20" s="10">
        <v>42583</v>
      </c>
      <c r="AR20" s="10">
        <v>42614</v>
      </c>
      <c r="AS20" s="10">
        <v>42644</v>
      </c>
      <c r="AT20" s="10">
        <v>42675</v>
      </c>
      <c r="AU20" s="10">
        <v>42705</v>
      </c>
      <c r="AV20" s="10">
        <v>42736</v>
      </c>
      <c r="AW20" s="10">
        <v>42767</v>
      </c>
      <c r="AX20" s="10">
        <v>42795</v>
      </c>
      <c r="AY20" s="10">
        <v>42826</v>
      </c>
      <c r="AZ20" s="10">
        <v>42856</v>
      </c>
      <c r="BA20" s="10">
        <v>42887</v>
      </c>
      <c r="BB20" s="10">
        <v>42917</v>
      </c>
      <c r="BC20" s="10">
        <v>42948</v>
      </c>
      <c r="BD20" s="10">
        <v>42979</v>
      </c>
      <c r="BE20" s="10">
        <v>43009</v>
      </c>
      <c r="BF20" s="10">
        <v>43040</v>
      </c>
      <c r="BG20" s="10">
        <v>43070</v>
      </c>
      <c r="BH20" s="10">
        <v>43101</v>
      </c>
      <c r="BI20" s="10">
        <v>43132</v>
      </c>
      <c r="BJ20" s="10">
        <v>43160</v>
      </c>
      <c r="BK20" s="10">
        <v>43191</v>
      </c>
      <c r="BL20" s="10">
        <v>43221</v>
      </c>
      <c r="BM20" s="10">
        <v>43252</v>
      </c>
      <c r="BN20" s="10">
        <v>43282</v>
      </c>
      <c r="BO20" s="10">
        <v>43313</v>
      </c>
      <c r="BP20" s="10">
        <v>43344</v>
      </c>
      <c r="BQ20" s="10">
        <v>43374</v>
      </c>
      <c r="BR20" s="10">
        <v>43405</v>
      </c>
      <c r="BS20" s="10">
        <v>43435</v>
      </c>
      <c r="BT20" s="10">
        <v>43466</v>
      </c>
      <c r="BU20" s="10">
        <v>43497</v>
      </c>
      <c r="BV20" s="10"/>
      <c r="BW20" s="11" t="s">
        <v>46</v>
      </c>
      <c r="BX20" s="12" t="s">
        <v>55</v>
      </c>
    </row>
    <row r="21" spans="2:76" ht="15.75">
      <c r="B21" s="2">
        <v>120.99</v>
      </c>
      <c r="C21" s="2">
        <v>122.13</v>
      </c>
      <c r="D21" s="2">
        <v>117.85</v>
      </c>
      <c r="E21" s="2">
        <v>113.65</v>
      </c>
      <c r="F21" s="2">
        <v>114.54</v>
      </c>
      <c r="G21" s="2">
        <v>113.05</v>
      </c>
      <c r="H21" s="2">
        <v>113.52</v>
      </c>
      <c r="I21" s="5">
        <v>115.2</v>
      </c>
      <c r="J21" s="2">
        <v>114.66</v>
      </c>
      <c r="K21" s="2">
        <v>114.19</v>
      </c>
      <c r="L21" s="2">
        <v>116.34</v>
      </c>
      <c r="M21" s="2">
        <v>117.32</v>
      </c>
      <c r="N21" s="2">
        <v>116.94</v>
      </c>
      <c r="O21" s="2">
        <v>118.15</v>
      </c>
      <c r="P21" s="2">
        <v>119.59</v>
      </c>
      <c r="Q21" s="2">
        <v>119.26</v>
      </c>
      <c r="R21" s="2">
        <v>118.55</v>
      </c>
      <c r="S21" s="2">
        <v>120.58</v>
      </c>
      <c r="T21" s="2">
        <v>118.22</v>
      </c>
      <c r="U21" s="2">
        <v>119.34</v>
      </c>
      <c r="V21" s="2">
        <v>120.09</v>
      </c>
      <c r="W21" s="2">
        <v>119.41</v>
      </c>
      <c r="X21" s="2">
        <v>123.89</v>
      </c>
      <c r="Y21" s="2">
        <v>121.8</v>
      </c>
      <c r="Z21" s="2">
        <v>121.71</v>
      </c>
      <c r="AA21" s="2">
        <v>119.94</v>
      </c>
      <c r="AB21" s="2">
        <v>118.27</v>
      </c>
      <c r="AC21" s="2">
        <v>115.72</v>
      </c>
      <c r="AD21" s="2">
        <v>116.35</v>
      </c>
      <c r="AE21" s="2">
        <v>115.06</v>
      </c>
      <c r="AF21" s="2">
        <v>116.09</v>
      </c>
      <c r="AG21" s="2">
        <v>116.42</v>
      </c>
      <c r="AH21" s="2">
        <v>115.91</v>
      </c>
      <c r="AI21" s="2">
        <v>114.01</v>
      </c>
      <c r="AJ21" s="2">
        <v>114.15</v>
      </c>
      <c r="AK21" s="2">
        <v>115.01</v>
      </c>
      <c r="AL21" s="2">
        <v>118.82</v>
      </c>
      <c r="AM21" s="2">
        <v>120.33</v>
      </c>
      <c r="AN21" s="2">
        <v>119.39</v>
      </c>
      <c r="AO21" s="2">
        <v>122.74</v>
      </c>
      <c r="AP21" s="2">
        <v>123.99</v>
      </c>
      <c r="AQ21" s="2">
        <v>123.89</v>
      </c>
      <c r="AR21" s="2">
        <v>123.18</v>
      </c>
      <c r="AS21" s="2">
        <v>120.98</v>
      </c>
      <c r="AT21" s="2">
        <v>116.84</v>
      </c>
      <c r="AU21" s="2">
        <v>117.18</v>
      </c>
      <c r="AV21" s="2">
        <v>117.35</v>
      </c>
      <c r="AW21" s="2">
        <v>118.58</v>
      </c>
      <c r="AX21" s="2">
        <v>117.91</v>
      </c>
      <c r="AY21" s="2">
        <v>118.99</v>
      </c>
      <c r="AZ21" s="2">
        <v>120.55</v>
      </c>
      <c r="BA21" s="2">
        <v>120.51</v>
      </c>
      <c r="BB21" s="2">
        <v>121.11</v>
      </c>
      <c r="BC21" s="2">
        <v>121.61</v>
      </c>
      <c r="BD21" s="2">
        <v>121.23</v>
      </c>
      <c r="BE21" s="2">
        <v>121.14</v>
      </c>
      <c r="BF21" s="2">
        <v>120.67</v>
      </c>
      <c r="BG21" s="2">
        <v>121.56</v>
      </c>
      <c r="BH21" s="2">
        <v>120.07</v>
      </c>
      <c r="BI21" s="2">
        <v>117.07</v>
      </c>
      <c r="BJ21" s="2">
        <v>117.39</v>
      </c>
      <c r="BK21" s="2">
        <v>115.22</v>
      </c>
      <c r="BL21" s="2">
        <v>115.49</v>
      </c>
      <c r="BM21" s="2">
        <v>114.57</v>
      </c>
      <c r="BN21" s="2">
        <v>115.76</v>
      </c>
      <c r="BO21" s="2">
        <v>115.44</v>
      </c>
      <c r="BP21" s="2">
        <v>114.93</v>
      </c>
      <c r="BQ21" s="2">
        <v>112.23</v>
      </c>
      <c r="BR21" s="2">
        <v>111.46</v>
      </c>
      <c r="BS21" s="2">
        <v>112.82</v>
      </c>
      <c r="BT21" s="2">
        <v>116.62</v>
      </c>
      <c r="BU21" s="2">
        <v>116.03</v>
      </c>
      <c r="BV21" s="2"/>
      <c r="BW21" s="8">
        <f>((BU21*BU44)/(BS21*BS44))-1</f>
        <v>0.04201667332235237</v>
      </c>
      <c r="BX21" s="8">
        <f>(BU21/BS21)-1</f>
        <v>0.028452402056373005</v>
      </c>
    </row>
    <row r="22" spans="2:76" ht="15.75">
      <c r="B22" s="2">
        <v>102.93</v>
      </c>
      <c r="C22" s="2">
        <v>101.961</v>
      </c>
      <c r="D22" s="2">
        <v>98.72</v>
      </c>
      <c r="E22" s="2">
        <v>96.47</v>
      </c>
      <c r="F22" s="2">
        <v>98.85</v>
      </c>
      <c r="G22" s="2">
        <v>98.04</v>
      </c>
      <c r="H22" s="2">
        <v>100.76</v>
      </c>
      <c r="I22" s="5">
        <v>102.01</v>
      </c>
      <c r="J22" s="2">
        <v>100.65</v>
      </c>
      <c r="K22" s="2">
        <v>100.19</v>
      </c>
      <c r="L22" s="2">
        <v>100.74</v>
      </c>
      <c r="M22" s="2">
        <v>102.84</v>
      </c>
      <c r="N22" s="2">
        <v>102.95</v>
      </c>
      <c r="O22" s="2">
        <v>104.27</v>
      </c>
      <c r="P22" s="2">
        <v>104.12</v>
      </c>
      <c r="Q22" s="2">
        <v>105.26</v>
      </c>
      <c r="R22" s="2">
        <v>103.71</v>
      </c>
      <c r="S22" s="2">
        <v>103.79</v>
      </c>
      <c r="T22" s="2">
        <v>99.26</v>
      </c>
      <c r="U22" s="2">
        <v>98.47</v>
      </c>
      <c r="V22" s="2">
        <v>97.79</v>
      </c>
      <c r="W22" s="2">
        <v>96.78</v>
      </c>
      <c r="X22" s="2">
        <v>94.05</v>
      </c>
      <c r="Y22" s="2">
        <v>93.27</v>
      </c>
      <c r="Z22" s="2">
        <v>91.53</v>
      </c>
      <c r="AA22" s="2">
        <v>93.58</v>
      </c>
      <c r="AB22" s="2">
        <v>90.28</v>
      </c>
      <c r="AC22" s="2">
        <v>89.79</v>
      </c>
      <c r="AD22" s="2">
        <v>89.82</v>
      </c>
      <c r="AE22" s="2">
        <v>90.35</v>
      </c>
      <c r="AF22" s="2">
        <v>91.05</v>
      </c>
      <c r="AG22" s="2">
        <v>90.67</v>
      </c>
      <c r="AH22" s="2">
        <v>88.38</v>
      </c>
      <c r="AI22" s="2">
        <v>89.67</v>
      </c>
      <c r="AJ22" s="2">
        <v>90.71</v>
      </c>
      <c r="AK22" s="2">
        <v>93.48</v>
      </c>
      <c r="AL22" s="2">
        <v>97.19</v>
      </c>
      <c r="AM22" s="2">
        <v>98.81</v>
      </c>
      <c r="AN22" s="2">
        <v>96.52</v>
      </c>
      <c r="AO22" s="2">
        <v>99.57</v>
      </c>
      <c r="AP22" s="2">
        <v>100.84</v>
      </c>
      <c r="AQ22" s="2">
        <v>99.59</v>
      </c>
      <c r="AR22" s="2">
        <v>100.41</v>
      </c>
      <c r="AS22" s="2">
        <v>96.15</v>
      </c>
      <c r="AT22" s="2">
        <v>91.1</v>
      </c>
      <c r="AU22" s="2">
        <f>89.82/2</f>
        <v>44.91</v>
      </c>
      <c r="AV22" s="2">
        <f>91.05/2</f>
        <v>45.525</v>
      </c>
      <c r="AW22" s="2">
        <f>91/2</f>
        <v>45.5</v>
      </c>
      <c r="AX22" s="2">
        <f>91.4/2</f>
        <v>45.7</v>
      </c>
      <c r="AY22" s="2">
        <f>93.01/2</f>
        <v>46.505</v>
      </c>
      <c r="AZ22" s="2">
        <f>95.11/2</f>
        <v>47.555</v>
      </c>
      <c r="BA22" s="2">
        <f>95.68/2</f>
        <v>47.84</v>
      </c>
      <c r="BB22" s="2">
        <f>98.73/2</f>
        <v>49.365</v>
      </c>
      <c r="BC22" s="2">
        <v>49.9</v>
      </c>
      <c r="BD22" s="2">
        <v>49.25</v>
      </c>
      <c r="BE22" s="2">
        <v>48.75</v>
      </c>
      <c r="BF22" s="2">
        <v>49.55</v>
      </c>
      <c r="BG22" s="2">
        <v>49.92</v>
      </c>
      <c r="BH22" s="2">
        <v>51.2</v>
      </c>
      <c r="BI22" s="2">
        <v>50.83</v>
      </c>
      <c r="BJ22" s="2">
        <v>51.51</v>
      </c>
      <c r="BK22" s="2">
        <v>50.34</v>
      </c>
      <c r="BL22" s="2">
        <v>49.35</v>
      </c>
      <c r="BM22" s="2">
        <v>49.21</v>
      </c>
      <c r="BN22" s="2">
        <v>48.95</v>
      </c>
      <c r="BO22" s="2">
        <v>48.56</v>
      </c>
      <c r="BP22" s="2">
        <v>48.16</v>
      </c>
      <c r="BQ22" s="2">
        <v>47.44</v>
      </c>
      <c r="BR22" s="2">
        <v>47.67</v>
      </c>
      <c r="BS22" s="2">
        <v>48.47</v>
      </c>
      <c r="BT22" s="2">
        <v>49.14</v>
      </c>
      <c r="BU22" s="2">
        <v>48.61</v>
      </c>
      <c r="BV22" s="2"/>
      <c r="BW22" s="8">
        <f>((BU22*BU44)/(BS22*BS44))-1</f>
        <v>0.016115491695509743</v>
      </c>
      <c r="BX22" s="8">
        <f>(BU22/BS22)-1</f>
        <v>0.0028883845677738496</v>
      </c>
    </row>
    <row r="23" spans="2:76" ht="15.75">
      <c r="B23" s="2">
        <v>93.35</v>
      </c>
      <c r="C23" s="2">
        <v>95.85</v>
      </c>
      <c r="D23" s="2">
        <v>92.92</v>
      </c>
      <c r="E23" s="2">
        <v>90.88</v>
      </c>
      <c r="F23" s="2">
        <v>92.98</v>
      </c>
      <c r="G23" s="2">
        <v>91.35</v>
      </c>
      <c r="H23" s="2">
        <v>91.58</v>
      </c>
      <c r="I23" s="5">
        <v>93.43</v>
      </c>
      <c r="J23" s="2">
        <v>93.42</v>
      </c>
      <c r="K23" s="2">
        <v>92.88</v>
      </c>
      <c r="L23" s="2">
        <v>93.25</v>
      </c>
      <c r="M23" s="2">
        <v>94.93</v>
      </c>
      <c r="N23" s="2">
        <v>94.39</v>
      </c>
      <c r="O23" s="2">
        <v>94.34</v>
      </c>
      <c r="P23" s="2">
        <v>95.05</v>
      </c>
      <c r="Q23" s="2">
        <v>95.2</v>
      </c>
      <c r="R23" s="2">
        <v>92.48</v>
      </c>
      <c r="S23" s="2">
        <v>94.24</v>
      </c>
      <c r="T23" s="2">
        <v>91.95</v>
      </c>
      <c r="U23" s="2">
        <v>92.53</v>
      </c>
      <c r="V23" s="2">
        <v>91.13</v>
      </c>
      <c r="W23" s="2">
        <v>89.6</v>
      </c>
      <c r="X23" s="2">
        <v>90.23</v>
      </c>
      <c r="Y23" s="2">
        <v>91.87</v>
      </c>
      <c r="Z23" s="2">
        <v>90.61</v>
      </c>
      <c r="AA23" s="2">
        <v>90.99</v>
      </c>
      <c r="AB23" s="2">
        <v>90.91</v>
      </c>
      <c r="AC23" s="2">
        <v>88.8</v>
      </c>
      <c r="AD23" s="2">
        <v>87.97</v>
      </c>
      <c r="AE23" s="2">
        <v>86.24</v>
      </c>
      <c r="AF23" s="2">
        <v>83.29</v>
      </c>
      <c r="AG23" s="2">
        <v>85.57</v>
      </c>
      <c r="AH23" s="2">
        <v>83.05</v>
      </c>
      <c r="AI23" s="2">
        <v>80.58</v>
      </c>
      <c r="AJ23" s="2">
        <v>79.29</v>
      </c>
      <c r="AK23" s="2">
        <v>80.08</v>
      </c>
      <c r="AL23" s="2">
        <v>81.69</v>
      </c>
      <c r="AM23" s="2">
        <v>83.85</v>
      </c>
      <c r="AN23" s="2">
        <v>83.61</v>
      </c>
      <c r="AO23" s="2">
        <v>84.7</v>
      </c>
      <c r="AP23" s="2">
        <v>85.41</v>
      </c>
      <c r="AQ23" s="2">
        <v>86.7</v>
      </c>
      <c r="AR23" s="2">
        <v>87.26</v>
      </c>
      <c r="AS23" s="2">
        <v>86.02</v>
      </c>
      <c r="AT23" s="2">
        <v>85.65</v>
      </c>
      <c r="AU23" s="2">
        <v>86.55</v>
      </c>
      <c r="AV23" s="2">
        <v>87.34</v>
      </c>
      <c r="AW23" s="2">
        <v>88.29</v>
      </c>
      <c r="AX23" s="2">
        <v>87.78</v>
      </c>
      <c r="AY23" s="2">
        <v>88.12</v>
      </c>
      <c r="AZ23" s="2">
        <v>88.65</v>
      </c>
      <c r="BA23" s="2">
        <v>88.39</v>
      </c>
      <c r="BB23" s="2">
        <v>88.91</v>
      </c>
      <c r="BC23" s="2">
        <v>88.6</v>
      </c>
      <c r="BD23" s="2">
        <v>88.76</v>
      </c>
      <c r="BE23" s="2">
        <v>88.47</v>
      </c>
      <c r="BF23" s="2">
        <v>87.78</v>
      </c>
      <c r="BG23" s="2">
        <v>87.26</v>
      </c>
      <c r="BH23" s="2">
        <v>87.3</v>
      </c>
      <c r="BI23" s="2">
        <v>86.18</v>
      </c>
      <c r="BJ23" s="2">
        <v>85.64</v>
      </c>
      <c r="BK23" s="2">
        <v>85.7</v>
      </c>
      <c r="BL23" s="2">
        <v>85.38</v>
      </c>
      <c r="BM23" s="2">
        <v>85.08</v>
      </c>
      <c r="BN23" s="2">
        <v>86.12</v>
      </c>
      <c r="BO23" s="2">
        <v>86.31</v>
      </c>
      <c r="BP23" s="2">
        <v>86.44</v>
      </c>
      <c r="BQ23" s="2">
        <v>84.35</v>
      </c>
      <c r="BR23" s="2">
        <v>83.6</v>
      </c>
      <c r="BS23" s="2">
        <v>81.1</v>
      </c>
      <c r="BT23" s="2">
        <v>85.11</v>
      </c>
      <c r="BU23" s="2">
        <v>85.75</v>
      </c>
      <c r="BV23" s="2"/>
      <c r="BW23" s="8">
        <f>((BU23*BU44)/(BS23*BS44))-1</f>
        <v>0.07128184704267548</v>
      </c>
      <c r="BX23" s="8">
        <f>(BU23/BS23)-1</f>
        <v>0.05733662145499396</v>
      </c>
    </row>
    <row r="24" spans="2:76" ht="15.75">
      <c r="B24" s="2">
        <v>122.79</v>
      </c>
      <c r="C24" s="2">
        <v>121.4</v>
      </c>
      <c r="D24" s="2">
        <v>115.03</v>
      </c>
      <c r="E24" s="2">
        <v>109.53</v>
      </c>
      <c r="F24" s="2">
        <v>109.26</v>
      </c>
      <c r="G24" s="2">
        <v>106.16</v>
      </c>
      <c r="H24" s="2">
        <v>109.028</v>
      </c>
      <c r="I24" s="5">
        <v>111.35</v>
      </c>
      <c r="J24" s="2">
        <v>108.67</v>
      </c>
      <c r="K24" s="2">
        <v>108.16</v>
      </c>
      <c r="L24" s="2">
        <v>107.28</v>
      </c>
      <c r="M24" s="2">
        <v>110.54</v>
      </c>
      <c r="N24" s="2">
        <v>111.42</v>
      </c>
      <c r="O24" s="2">
        <v>112.17</v>
      </c>
      <c r="P24" s="2">
        <v>115.63</v>
      </c>
      <c r="Q24" s="2">
        <v>115.27</v>
      </c>
      <c r="R24" s="2">
        <v>114.58</v>
      </c>
      <c r="S24" s="2">
        <v>115.63</v>
      </c>
      <c r="T24" s="2">
        <v>112.85</v>
      </c>
      <c r="U24" s="2">
        <v>114.68</v>
      </c>
      <c r="V24" s="2">
        <v>113.8</v>
      </c>
      <c r="W24" s="2">
        <v>109.71</v>
      </c>
      <c r="X24" s="2">
        <v>111.76</v>
      </c>
      <c r="Y24" s="2">
        <v>112.85</v>
      </c>
      <c r="Z24" s="2">
        <v>112.12</v>
      </c>
      <c r="AA24" s="2">
        <v>113.12</v>
      </c>
      <c r="AB24" s="2">
        <v>112.37</v>
      </c>
      <c r="AC24" s="2">
        <v>109.92</v>
      </c>
      <c r="AD24" s="2">
        <v>109.66</v>
      </c>
      <c r="AE24" s="2">
        <v>108.01</v>
      </c>
      <c r="AF24" s="2">
        <v>106.4</v>
      </c>
      <c r="AG24" s="2">
        <v>108.5</v>
      </c>
      <c r="AH24" s="2">
        <v>108.39</v>
      </c>
      <c r="AI24" s="2">
        <v>105.78</v>
      </c>
      <c r="AJ24" s="2">
        <v>105.82</v>
      </c>
      <c r="AK24" s="2">
        <v>107.25</v>
      </c>
      <c r="AL24" s="2">
        <v>110.35</v>
      </c>
      <c r="AM24" s="2">
        <v>111.63</v>
      </c>
      <c r="AN24" s="2">
        <v>110.98</v>
      </c>
      <c r="AO24" s="2">
        <v>115.15</v>
      </c>
      <c r="AP24" s="2">
        <v>116.19</v>
      </c>
      <c r="AQ24" s="2">
        <v>117.22</v>
      </c>
      <c r="AR24" s="2">
        <v>117.21</v>
      </c>
      <c r="AS24" s="2">
        <v>114.69</v>
      </c>
      <c r="AT24" s="2">
        <v>109.31</v>
      </c>
      <c r="AU24" s="2">
        <v>110.22</v>
      </c>
      <c r="AV24" s="2">
        <v>112.13</v>
      </c>
      <c r="AW24" s="2">
        <v>113.56</v>
      </c>
      <c r="AX24" s="2">
        <v>113.7</v>
      </c>
      <c r="AY24" s="2">
        <v>115.2</v>
      </c>
      <c r="AZ24" s="2">
        <v>115.63</v>
      </c>
      <c r="BA24" s="2">
        <v>114.36</v>
      </c>
      <c r="BB24" s="2">
        <v>115.26</v>
      </c>
      <c r="BC24" s="2">
        <v>117.09</v>
      </c>
      <c r="BD24" s="2">
        <v>116.42</v>
      </c>
      <c r="BE24" s="2">
        <v>116.25</v>
      </c>
      <c r="BF24" s="2">
        <v>115.49</v>
      </c>
      <c r="BG24" s="2">
        <v>116.1</v>
      </c>
      <c r="BH24" s="2">
        <v>115.36</v>
      </c>
      <c r="BI24" s="2">
        <v>112.54</v>
      </c>
      <c r="BJ24" s="2">
        <v>112.82</v>
      </c>
      <c r="BK24" s="2">
        <v>110.14</v>
      </c>
      <c r="BL24" s="2">
        <v>108.84</v>
      </c>
      <c r="BM24" s="2">
        <v>106.77</v>
      </c>
      <c r="BN24" s="2">
        <v>109.06</v>
      </c>
      <c r="BO24" s="2">
        <v>106.1</v>
      </c>
      <c r="BP24" s="2">
        <v>107.81</v>
      </c>
      <c r="BQ24" s="2">
        <v>104.66</v>
      </c>
      <c r="BR24" s="2">
        <v>103.69</v>
      </c>
      <c r="BS24" s="2">
        <v>103.91</v>
      </c>
      <c r="BT24" s="2">
        <v>108.88</v>
      </c>
      <c r="BU24" s="2">
        <v>108.87</v>
      </c>
      <c r="BV24" s="2"/>
      <c r="BW24" s="8">
        <f>((BU24*BU44)/(BS24*BS44))-1</f>
        <v>0.06155218705570542</v>
      </c>
      <c r="BX24" s="8">
        <f>(BU24/BS24)-1</f>
        <v>0.047733615628909654</v>
      </c>
    </row>
    <row r="25" spans="2:76" ht="15.75">
      <c r="B25" s="2"/>
      <c r="C25" s="2"/>
      <c r="D25" s="2"/>
      <c r="E25" s="2"/>
      <c r="I25" s="6"/>
      <c r="BW25" s="9"/>
      <c r="BX25" s="8"/>
    </row>
    <row r="26" spans="2:76" ht="15.75">
      <c r="B26" s="2"/>
      <c r="C26" s="2"/>
      <c r="D26" s="2"/>
      <c r="E26" s="2"/>
      <c r="I26" s="6"/>
      <c r="BW26" s="9"/>
      <c r="BX26" s="8"/>
    </row>
    <row r="27" spans="2:76" ht="15.75">
      <c r="B27" s="2"/>
      <c r="C27" s="2"/>
      <c r="D27" s="2"/>
      <c r="E27" s="2"/>
      <c r="I27" s="6"/>
      <c r="BW27" s="9"/>
      <c r="BX27" s="8"/>
    </row>
    <row r="28" spans="2:76" ht="15.75">
      <c r="B28" s="2"/>
      <c r="C28" s="2"/>
      <c r="D28" s="2"/>
      <c r="E28" s="2"/>
      <c r="I28" s="6"/>
      <c r="BW28" s="9"/>
      <c r="BX28" s="8"/>
    </row>
    <row r="29" spans="2:76" ht="15.75">
      <c r="B29" s="2"/>
      <c r="C29" s="2"/>
      <c r="D29" s="2"/>
      <c r="E29" s="2"/>
      <c r="F29" s="2"/>
      <c r="G29" s="2"/>
      <c r="H29" s="2"/>
      <c r="I29" s="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3">
        <v>19520</v>
      </c>
      <c r="AJ29" s="13">
        <v>18020</v>
      </c>
      <c r="AK29" s="13">
        <v>16480</v>
      </c>
      <c r="AL29" s="13">
        <v>17320</v>
      </c>
      <c r="AM29" s="13">
        <v>17220</v>
      </c>
      <c r="AN29" s="13">
        <v>17800</v>
      </c>
      <c r="AO29" s="13">
        <v>16150</v>
      </c>
      <c r="AP29" s="13">
        <v>16850</v>
      </c>
      <c r="AQ29" s="13">
        <v>17180</v>
      </c>
      <c r="AR29" s="13">
        <v>16860</v>
      </c>
      <c r="AS29" s="13">
        <v>17860</v>
      </c>
      <c r="AT29" s="13">
        <v>18740</v>
      </c>
      <c r="AU29" s="13">
        <v>19580</v>
      </c>
      <c r="AV29" s="13">
        <v>19540</v>
      </c>
      <c r="AW29" s="13">
        <v>19630</v>
      </c>
      <c r="AX29" s="13">
        <v>19540</v>
      </c>
      <c r="AY29" s="13">
        <v>19830</v>
      </c>
      <c r="AZ29" s="13">
        <v>20300</v>
      </c>
      <c r="BA29" s="13">
        <v>20720</v>
      </c>
      <c r="BB29" s="13">
        <v>20320</v>
      </c>
      <c r="BC29" s="13">
        <v>20050</v>
      </c>
      <c r="BD29" s="13">
        <v>20870</v>
      </c>
      <c r="BE29" s="13">
        <v>22580</v>
      </c>
      <c r="BF29" s="13">
        <v>23350</v>
      </c>
      <c r="BG29" s="13">
        <v>23410</v>
      </c>
      <c r="BH29" s="13">
        <v>23770</v>
      </c>
      <c r="BI29" s="13">
        <v>22730</v>
      </c>
      <c r="BJ29" s="13">
        <v>22210</v>
      </c>
      <c r="BK29" s="13">
        <v>23280</v>
      </c>
      <c r="BL29" s="13">
        <v>23000</v>
      </c>
      <c r="BM29" s="13">
        <v>23110</v>
      </c>
      <c r="BN29" s="13">
        <v>23040</v>
      </c>
      <c r="BO29" s="13">
        <v>23330</v>
      </c>
      <c r="BP29" s="13">
        <v>24780</v>
      </c>
      <c r="BQ29" s="13">
        <v>22520</v>
      </c>
      <c r="BR29" s="13">
        <v>22990</v>
      </c>
      <c r="BS29" s="13">
        <v>20580</v>
      </c>
      <c r="BT29" s="13">
        <v>21390</v>
      </c>
      <c r="BU29" s="13">
        <v>22020</v>
      </c>
      <c r="BV29" s="13"/>
      <c r="BW29" s="8">
        <f>(BU29/BS29)-1</f>
        <v>0.06997084548104948</v>
      </c>
      <c r="BX29" s="8">
        <f>(BU29/BS29)-1</f>
        <v>0.06997084548104948</v>
      </c>
    </row>
    <row r="30" spans="2:76" ht="15.75">
      <c r="B30" s="2">
        <v>42.69</v>
      </c>
      <c r="C30" s="2">
        <v>46.6</v>
      </c>
      <c r="D30" s="2">
        <v>46.91</v>
      </c>
      <c r="E30" s="2">
        <v>45.11</v>
      </c>
      <c r="F30" s="2">
        <v>47.84</v>
      </c>
      <c r="G30" s="2">
        <v>46.76</v>
      </c>
      <c r="H30" s="2">
        <v>48.67</v>
      </c>
      <c r="I30" s="5">
        <v>51.05</v>
      </c>
      <c r="J30" s="2">
        <v>51.7</v>
      </c>
      <c r="K30" s="2">
        <v>52.68</v>
      </c>
      <c r="L30" s="2">
        <v>51</v>
      </c>
      <c r="M30" s="2">
        <v>53.1</v>
      </c>
      <c r="N30" s="2">
        <v>53.59</v>
      </c>
      <c r="O30" s="2">
        <v>54.35</v>
      </c>
      <c r="P30" s="2">
        <v>55.43</v>
      </c>
      <c r="Q30" s="2">
        <v>55.89</v>
      </c>
      <c r="R30" s="2">
        <v>53.77</v>
      </c>
      <c r="S30" s="2">
        <v>55.79</v>
      </c>
      <c r="T30" s="2">
        <v>54.08</v>
      </c>
      <c r="U30" s="2">
        <v>54.46</v>
      </c>
      <c r="V30" s="2">
        <v>55.76</v>
      </c>
      <c r="W30" s="2">
        <v>54.16</v>
      </c>
      <c r="X30" s="2">
        <v>53.06</v>
      </c>
      <c r="Y30" s="2">
        <v>56.09</v>
      </c>
      <c r="Z30" s="2">
        <v>55.26</v>
      </c>
      <c r="AA30" s="2">
        <v>56.2</v>
      </c>
      <c r="AB30" s="2">
        <v>56.76</v>
      </c>
      <c r="AC30" s="2">
        <v>54.72</v>
      </c>
      <c r="AD30" s="2">
        <v>56</v>
      </c>
      <c r="AE30" s="2">
        <v>52.11</v>
      </c>
      <c r="AF30" s="2">
        <v>49.99</v>
      </c>
      <c r="AG30" s="2">
        <v>53.83</v>
      </c>
      <c r="AH30" s="2">
        <v>53.46</v>
      </c>
      <c r="AI30" s="2">
        <v>51.76</v>
      </c>
      <c r="AJ30" s="2">
        <v>48.95</v>
      </c>
      <c r="AK30" s="2">
        <v>48.85</v>
      </c>
      <c r="AL30" s="2">
        <v>51.8</v>
      </c>
      <c r="AM30" s="2">
        <v>52.75</v>
      </c>
      <c r="AN30" s="2">
        <v>53.01</v>
      </c>
      <c r="AO30" s="2">
        <v>51.98</v>
      </c>
      <c r="AP30" s="2">
        <v>53.71</v>
      </c>
      <c r="AQ30" s="2">
        <v>53.84</v>
      </c>
      <c r="AR30" s="2">
        <v>54.29</v>
      </c>
      <c r="AS30" s="2">
        <v>52.93</v>
      </c>
      <c r="AT30" s="2">
        <v>54.12</v>
      </c>
      <c r="AU30" s="2">
        <v>54.38</v>
      </c>
      <c r="AV30" s="2">
        <v>55.85</v>
      </c>
      <c r="AW30" s="2">
        <v>57.34</v>
      </c>
      <c r="AX30" s="2">
        <v>58.23</v>
      </c>
      <c r="AY30" s="2">
        <v>59.2</v>
      </c>
      <c r="AZ30" s="2">
        <v>60.41</v>
      </c>
      <c r="BA30" s="2">
        <v>59.74</v>
      </c>
      <c r="BB30" s="2">
        <v>61.18</v>
      </c>
      <c r="BC30" s="2">
        <v>61.18</v>
      </c>
      <c r="BD30" s="2">
        <v>62.39</v>
      </c>
      <c r="BE30" s="2">
        <v>63.4</v>
      </c>
      <c r="BF30" s="2">
        <v>65.05</v>
      </c>
      <c r="BG30" s="2">
        <v>64.64</v>
      </c>
      <c r="BH30" s="2">
        <v>68.86</v>
      </c>
      <c r="BI30" s="2">
        <v>65.68</v>
      </c>
      <c r="BJ30" s="2">
        <v>64.62</v>
      </c>
      <c r="BK30" s="2">
        <v>64.96</v>
      </c>
      <c r="BL30" s="2">
        <v>65.21</v>
      </c>
      <c r="BM30" s="2">
        <v>64.42</v>
      </c>
      <c r="BN30" s="2">
        <v>66.53</v>
      </c>
      <c r="BO30" s="2">
        <v>67.58</v>
      </c>
      <c r="BP30" s="2">
        <v>67.7</v>
      </c>
      <c r="BQ30" s="2">
        <v>62.9</v>
      </c>
      <c r="BR30" s="2">
        <v>63.43</v>
      </c>
      <c r="BS30" s="2">
        <v>58.1</v>
      </c>
      <c r="BT30" s="2">
        <v>63.02</v>
      </c>
      <c r="BU30" s="2">
        <v>64.86</v>
      </c>
      <c r="BV30" s="2"/>
      <c r="BW30" s="8">
        <f>((BU30*BU44)/(BS30*BS44))-1</f>
        <v>0.1310746872727011</v>
      </c>
      <c r="BX30" s="8">
        <f>(BU30/BS30)-1</f>
        <v>0.11635111876075732</v>
      </c>
    </row>
    <row r="31" spans="2:76" ht="15.75">
      <c r="B31" s="2">
        <v>44.35</v>
      </c>
      <c r="C31" s="2">
        <v>43.29</v>
      </c>
      <c r="D31" s="2">
        <v>41.195</v>
      </c>
      <c r="E31" s="2">
        <v>38.5</v>
      </c>
      <c r="F31" s="2">
        <v>39.01</v>
      </c>
      <c r="G31" s="2">
        <v>38.02</v>
      </c>
      <c r="H31" s="2">
        <v>40.755</v>
      </c>
      <c r="I31" s="5">
        <v>42.455</v>
      </c>
      <c r="J31" s="2">
        <v>42.35</v>
      </c>
      <c r="K31" s="2">
        <v>41.8</v>
      </c>
      <c r="L31" s="2">
        <v>38.19</v>
      </c>
      <c r="M31" s="2">
        <v>39.48</v>
      </c>
      <c r="N31" s="2">
        <v>41.01</v>
      </c>
      <c r="O31" s="2">
        <v>41.33</v>
      </c>
      <c r="P31" s="2">
        <v>42.55</v>
      </c>
      <c r="Q31" s="2">
        <v>43.23</v>
      </c>
      <c r="R31" s="2">
        <v>43.82</v>
      </c>
      <c r="S31" s="2">
        <v>45.06</v>
      </c>
      <c r="T31" s="2">
        <v>41.56</v>
      </c>
      <c r="U31" s="2">
        <v>42.15</v>
      </c>
      <c r="V31" s="2">
        <v>41.5</v>
      </c>
      <c r="W31" s="2">
        <v>39.29</v>
      </c>
      <c r="X31" s="2">
        <v>39.02</v>
      </c>
      <c r="Y31" s="2">
        <v>40.74</v>
      </c>
      <c r="Z31" s="2">
        <v>40.13</v>
      </c>
      <c r="AA31" s="2">
        <v>42.88</v>
      </c>
      <c r="AB31" s="2">
        <v>41.12</v>
      </c>
      <c r="AC31" s="2">
        <v>39.62</v>
      </c>
      <c r="AD31" s="2">
        <v>37.12</v>
      </c>
      <c r="AE31" s="2">
        <v>33.84</v>
      </c>
      <c r="AF31" s="2">
        <v>32.78</v>
      </c>
      <c r="AG31" s="2">
        <v>34.87</v>
      </c>
      <c r="AH31" s="2">
        <v>33.99</v>
      </c>
      <c r="AI31" s="2">
        <v>32.19</v>
      </c>
      <c r="AJ31" s="2">
        <v>30.57</v>
      </c>
      <c r="AK31" s="2">
        <v>30.32</v>
      </c>
      <c r="AL31" s="2">
        <v>34.25</v>
      </c>
      <c r="AM31" s="2">
        <v>34.39</v>
      </c>
      <c r="AN31" s="2">
        <v>33.12</v>
      </c>
      <c r="AO31" s="2">
        <v>34.36</v>
      </c>
      <c r="AP31" s="2">
        <v>36.2</v>
      </c>
      <c r="AQ31" s="2">
        <v>36.53</v>
      </c>
      <c r="AR31" s="2">
        <v>37.45</v>
      </c>
      <c r="AS31" s="2">
        <v>37.14</v>
      </c>
      <c r="AT31" s="2">
        <v>35.5</v>
      </c>
      <c r="AU31" s="2">
        <v>35.01</v>
      </c>
      <c r="AV31" s="2">
        <v>37.34</v>
      </c>
      <c r="AW31" s="2">
        <v>37.99</v>
      </c>
      <c r="AX31" s="2">
        <v>39.39</v>
      </c>
      <c r="AY31" s="2">
        <v>40.06</v>
      </c>
      <c r="AZ31" s="2">
        <v>41.2</v>
      </c>
      <c r="BA31" s="2">
        <v>41.39</v>
      </c>
      <c r="BB31" s="2">
        <v>43.8</v>
      </c>
      <c r="BC31" s="2">
        <v>44.83</v>
      </c>
      <c r="BD31" s="2">
        <v>44.81</v>
      </c>
      <c r="BE31" s="2">
        <v>46.28</v>
      </c>
      <c r="BF31" s="2">
        <v>46.1</v>
      </c>
      <c r="BG31" s="2">
        <v>47.12</v>
      </c>
      <c r="BH31" s="2">
        <v>51.03</v>
      </c>
      <c r="BI31" s="2">
        <v>48.02</v>
      </c>
      <c r="BJ31" s="2">
        <v>48.28</v>
      </c>
      <c r="BK31" s="2">
        <v>46.92</v>
      </c>
      <c r="BL31" s="2">
        <v>45.69</v>
      </c>
      <c r="BM31" s="2">
        <v>43.33</v>
      </c>
      <c r="BN31" s="2">
        <v>44.86</v>
      </c>
      <c r="BO31" s="2">
        <v>43.17</v>
      </c>
      <c r="BP31" s="2">
        <v>42.92</v>
      </c>
      <c r="BQ31" s="2">
        <v>39.16</v>
      </c>
      <c r="BR31" s="2">
        <v>41.08</v>
      </c>
      <c r="BS31" s="2">
        <v>39.06</v>
      </c>
      <c r="BT31" s="2">
        <v>43.1</v>
      </c>
      <c r="BU31" s="2">
        <v>42.44</v>
      </c>
      <c r="BV31" s="2"/>
      <c r="BW31" s="8">
        <f>((BU31*BU44)/(BS31*BS44))-1</f>
        <v>0.10086384222423228</v>
      </c>
      <c r="BX31" s="8">
        <f>(BU31/BS31)-1</f>
        <v>0.08653353814644116</v>
      </c>
    </row>
    <row r="32" spans="2:76" ht="15.75">
      <c r="B32" s="2"/>
      <c r="C32" s="2"/>
      <c r="D32" s="2"/>
      <c r="E32" s="2"/>
      <c r="I32" s="6"/>
      <c r="BW32" s="9"/>
      <c r="BX32" s="8"/>
    </row>
    <row r="33" spans="2:76" ht="15.75">
      <c r="B33" s="2"/>
      <c r="C33" s="2"/>
      <c r="D33" s="2"/>
      <c r="E33" s="2"/>
      <c r="I33" s="6"/>
      <c r="BW33" s="9"/>
      <c r="BX33" s="8"/>
    </row>
    <row r="34" spans="2:76" ht="15.75">
      <c r="B34" s="2">
        <v>1181</v>
      </c>
      <c r="C34" s="2">
        <v>1704</v>
      </c>
      <c r="D34" s="2">
        <v>1431</v>
      </c>
      <c r="E34" s="2">
        <v>1473</v>
      </c>
      <c r="F34" s="2">
        <v>1440</v>
      </c>
      <c r="G34" s="2">
        <v>1370</v>
      </c>
      <c r="H34" s="2">
        <v>1587</v>
      </c>
      <c r="I34" s="5">
        <v>1556</v>
      </c>
      <c r="J34" s="2">
        <v>1543</v>
      </c>
      <c r="K34" s="2">
        <v>1616</v>
      </c>
      <c r="L34" s="2">
        <v>1592</v>
      </c>
      <c r="M34" s="2">
        <v>1583</v>
      </c>
      <c r="N34" s="2">
        <v>1559</v>
      </c>
      <c r="O34" s="2">
        <v>1588</v>
      </c>
      <c r="P34" s="2">
        <v>1643</v>
      </c>
      <c r="Q34" s="2">
        <v>1694</v>
      </c>
      <c r="R34" s="2">
        <v>1720</v>
      </c>
      <c r="S34" s="2">
        <v>1739</v>
      </c>
      <c r="T34" s="2">
        <v>1759</v>
      </c>
      <c r="U34" s="2">
        <v>1801</v>
      </c>
      <c r="V34" s="2">
        <v>1929</v>
      </c>
      <c r="W34" s="2">
        <v>2014</v>
      </c>
      <c r="X34" s="2">
        <v>2022</v>
      </c>
      <c r="Y34" s="2">
        <v>2026</v>
      </c>
      <c r="Z34" s="2">
        <v>1981</v>
      </c>
      <c r="AA34" s="2">
        <v>1987</v>
      </c>
      <c r="AB34" s="2">
        <v>1987</v>
      </c>
      <c r="AC34" s="2">
        <v>1918</v>
      </c>
      <c r="AD34" s="2">
        <v>1869</v>
      </c>
      <c r="AE34" s="2">
        <v>1735</v>
      </c>
      <c r="AF34" s="2">
        <v>1773</v>
      </c>
      <c r="AG34" s="2">
        <v>1832</v>
      </c>
      <c r="AH34" s="2">
        <v>1861</v>
      </c>
      <c r="AI34" s="2">
        <v>1854</v>
      </c>
      <c r="AJ34" s="2">
        <v>1883</v>
      </c>
      <c r="AK34" s="2">
        <v>1979</v>
      </c>
      <c r="AL34" s="2">
        <v>2018</v>
      </c>
      <c r="AM34" s="2">
        <v>2045</v>
      </c>
      <c r="AN34" s="2">
        <v>1999</v>
      </c>
      <c r="AO34" s="2">
        <v>1971</v>
      </c>
      <c r="AP34" s="2">
        <v>1978</v>
      </c>
      <c r="AQ34" s="2">
        <v>1932</v>
      </c>
      <c r="AR34" s="2">
        <v>1938</v>
      </c>
      <c r="AS34" s="2">
        <v>1899</v>
      </c>
      <c r="AT34" s="2">
        <v>1901</v>
      </c>
      <c r="AU34" s="2">
        <v>1968</v>
      </c>
      <c r="AV34" s="2">
        <v>1969</v>
      </c>
      <c r="AW34" s="2">
        <v>1930</v>
      </c>
      <c r="AX34" s="2">
        <v>1886</v>
      </c>
      <c r="AY34" s="2">
        <v>1851</v>
      </c>
      <c r="AZ34" s="2">
        <v>1853</v>
      </c>
      <c r="BA34" s="2">
        <v>1809</v>
      </c>
      <c r="BB34" s="2">
        <v>1822</v>
      </c>
      <c r="BC34" s="2">
        <v>1791</v>
      </c>
      <c r="BD34" s="2">
        <v>1762</v>
      </c>
      <c r="BE34" s="2">
        <v>1745</v>
      </c>
      <c r="BF34" s="2">
        <v>1775</v>
      </c>
      <c r="BG34" s="2">
        <v>1776</v>
      </c>
      <c r="BH34" s="2">
        <v>1861</v>
      </c>
      <c r="BI34" s="2">
        <v>1808</v>
      </c>
      <c r="BJ34" s="2">
        <v>1804</v>
      </c>
      <c r="BK34" s="2">
        <v>1850</v>
      </c>
      <c r="BL34" s="2">
        <v>1846</v>
      </c>
      <c r="BM34" s="2">
        <v>1880</v>
      </c>
      <c r="BN34" s="2">
        <v>1889</v>
      </c>
      <c r="BO34" s="2">
        <v>1867</v>
      </c>
      <c r="BP34" s="2">
        <v>1897</v>
      </c>
      <c r="BQ34" s="2">
        <v>1873</v>
      </c>
      <c r="BR34" s="2">
        <v>1939</v>
      </c>
      <c r="BS34" s="2">
        <v>1895</v>
      </c>
      <c r="BT34" s="2">
        <v>1988</v>
      </c>
      <c r="BU34" s="2">
        <v>1976</v>
      </c>
      <c r="BV34" s="2"/>
      <c r="BW34" s="8">
        <f>(BU34/BS34)-1</f>
        <v>0.04274406332453817</v>
      </c>
      <c r="BX34" s="8">
        <f>(BU34/BS34)-1</f>
        <v>0.04274406332453817</v>
      </c>
    </row>
    <row r="35" spans="2:77" ht="15.75">
      <c r="B35" s="2">
        <v>33.13</v>
      </c>
      <c r="C35" s="2">
        <v>36.68</v>
      </c>
      <c r="D35" s="2">
        <v>32.81</v>
      </c>
      <c r="E35" s="2">
        <v>31.34</v>
      </c>
      <c r="F35" s="2">
        <v>31.84</v>
      </c>
      <c r="G35" s="2">
        <v>31.18</v>
      </c>
      <c r="H35" s="2">
        <v>33.52</v>
      </c>
      <c r="I35" s="5">
        <v>33.96</v>
      </c>
      <c r="J35" s="2">
        <v>33.4</v>
      </c>
      <c r="K35" s="2">
        <v>30.86</v>
      </c>
      <c r="L35" s="2">
        <v>29.12</v>
      </c>
      <c r="M35" s="2">
        <v>30.31</v>
      </c>
      <c r="N35" s="2">
        <v>30.05</v>
      </c>
      <c r="O35" s="2">
        <v>30.88</v>
      </c>
      <c r="P35" s="2">
        <v>32.08</v>
      </c>
      <c r="Q35" s="2">
        <v>32.13</v>
      </c>
      <c r="R35" s="2">
        <v>32.08</v>
      </c>
      <c r="S35" s="2">
        <v>32.24</v>
      </c>
      <c r="T35" s="2">
        <v>30.04</v>
      </c>
      <c r="U35" s="2">
        <v>31.31</v>
      </c>
      <c r="V35" s="2">
        <v>30.83</v>
      </c>
      <c r="W35" s="2">
        <v>30.04</v>
      </c>
      <c r="X35" s="2">
        <v>30.91</v>
      </c>
      <c r="Y35" s="2">
        <v>31.86</v>
      </c>
      <c r="Z35" s="2">
        <v>31.05</v>
      </c>
      <c r="AA35" s="2">
        <v>32.03</v>
      </c>
      <c r="AB35" s="2">
        <v>31.37</v>
      </c>
      <c r="AC35" s="2">
        <v>29.74</v>
      </c>
      <c r="AD35" s="2">
        <v>29.95</v>
      </c>
      <c r="AE35" s="2">
        <v>28.24</v>
      </c>
      <c r="AF35" s="2">
        <v>28.01</v>
      </c>
      <c r="AG35" s="2">
        <v>29.35</v>
      </c>
      <c r="AH35" s="2">
        <v>28.23</v>
      </c>
      <c r="AI35" s="2">
        <v>27.88</v>
      </c>
      <c r="AJ35" s="2">
        <v>26.88</v>
      </c>
      <c r="AK35" s="2">
        <v>26.98</v>
      </c>
      <c r="AL35" s="2">
        <v>29.22</v>
      </c>
      <c r="AM35" s="2">
        <v>29.91</v>
      </c>
      <c r="AN35" s="2">
        <v>29.38</v>
      </c>
      <c r="AO35" s="2">
        <v>29.16</v>
      </c>
      <c r="AP35" s="2">
        <v>30.52</v>
      </c>
      <c r="AQ35" s="2">
        <v>30.16</v>
      </c>
      <c r="AR35" s="2">
        <v>30.17</v>
      </c>
      <c r="AS35" s="2">
        <v>28.42</v>
      </c>
      <c r="AT35" s="2">
        <v>27.47</v>
      </c>
      <c r="AU35" s="2">
        <v>26.28</v>
      </c>
      <c r="AV35" s="2">
        <v>26.8</v>
      </c>
      <c r="AW35" s="2">
        <v>27.52</v>
      </c>
      <c r="AX35" s="2">
        <v>27.46</v>
      </c>
      <c r="AY35" s="2">
        <v>28.12</v>
      </c>
      <c r="AZ35" s="2">
        <v>28.94</v>
      </c>
      <c r="BA35" s="2">
        <v>28.48</v>
      </c>
      <c r="BB35" s="2">
        <v>29.3</v>
      </c>
      <c r="BC35" s="2">
        <v>29.58</v>
      </c>
      <c r="BD35" s="2">
        <v>29.17</v>
      </c>
      <c r="BE35" s="2">
        <v>29.22</v>
      </c>
      <c r="BF35" s="2">
        <v>30</v>
      </c>
      <c r="BG35" s="2">
        <v>30</v>
      </c>
      <c r="BH35" s="2">
        <v>31.38</v>
      </c>
      <c r="BI35" s="2">
        <v>29.28</v>
      </c>
      <c r="BJ35" s="2">
        <v>29.73</v>
      </c>
      <c r="BK35" s="2">
        <v>30.24</v>
      </c>
      <c r="BL35" s="2">
        <v>29.99</v>
      </c>
      <c r="BM35" s="2">
        <v>29.18</v>
      </c>
      <c r="BN35" s="2">
        <v>29.56</v>
      </c>
      <c r="BO35" s="2">
        <v>29.17</v>
      </c>
      <c r="BP35" s="2">
        <v>28.65</v>
      </c>
      <c r="BQ35" s="2">
        <v>27.16</v>
      </c>
      <c r="BR35" s="2">
        <v>28.02</v>
      </c>
      <c r="BS35" s="2">
        <v>27.03</v>
      </c>
      <c r="BT35" s="2">
        <v>29.65</v>
      </c>
      <c r="BU35" s="2">
        <v>29.36</v>
      </c>
      <c r="BV35" s="2"/>
      <c r="BW35" s="8">
        <f>((BU35*BU44)/(BS35*BS44))-1</f>
        <v>0.10052642981329529</v>
      </c>
      <c r="BX35" s="8">
        <f>(BU35/BS35)-1</f>
        <v>0.0862005179430263</v>
      </c>
      <c r="BY35" s="8"/>
    </row>
    <row r="36" spans="2:76" ht="15.75">
      <c r="B36" s="2">
        <v>64.67</v>
      </c>
      <c r="C36" s="2">
        <v>72.46</v>
      </c>
      <c r="D36" s="2">
        <v>68.69</v>
      </c>
      <c r="E36" s="2">
        <v>66.43</v>
      </c>
      <c r="F36" s="2">
        <v>66.59</v>
      </c>
      <c r="G36" s="2">
        <v>62.24</v>
      </c>
      <c r="H36" s="2">
        <v>63.79</v>
      </c>
      <c r="I36" s="5">
        <v>66.17</v>
      </c>
      <c r="J36" s="2">
        <v>63.1</v>
      </c>
      <c r="K36" s="2">
        <v>63.08</v>
      </c>
      <c r="L36" s="2">
        <v>65.25</v>
      </c>
      <c r="M36" s="2">
        <v>68.35</v>
      </c>
      <c r="N36" s="2">
        <v>67.67</v>
      </c>
      <c r="O36" s="2">
        <v>69.72</v>
      </c>
      <c r="P36" s="2">
        <v>71.67</v>
      </c>
      <c r="Q36" s="2">
        <v>71.79</v>
      </c>
      <c r="R36" s="2">
        <v>71.71</v>
      </c>
      <c r="S36" s="2">
        <v>74.2</v>
      </c>
      <c r="T36" s="2">
        <v>69.2</v>
      </c>
      <c r="U36" s="2">
        <v>74.68</v>
      </c>
      <c r="V36" s="2">
        <v>77.02</v>
      </c>
      <c r="W36" s="2">
        <v>76.84</v>
      </c>
      <c r="X36" s="2">
        <v>81.23</v>
      </c>
      <c r="Y36" s="2">
        <v>79.12</v>
      </c>
      <c r="Z36" s="2">
        <v>79.32</v>
      </c>
      <c r="AA36" s="2">
        <v>75.5</v>
      </c>
      <c r="AB36" s="2">
        <v>75.25</v>
      </c>
      <c r="AC36" s="2">
        <v>71.3</v>
      </c>
      <c r="AD36" s="2">
        <v>74.83</v>
      </c>
      <c r="AE36" s="2">
        <v>70.48</v>
      </c>
      <c r="AF36" s="2">
        <v>70.95</v>
      </c>
      <c r="AG36" s="2">
        <v>75.36</v>
      </c>
      <c r="AH36" s="2">
        <v>75.21</v>
      </c>
      <c r="AI36" s="2">
        <v>75.08</v>
      </c>
      <c r="AJ36" s="2">
        <v>72</v>
      </c>
      <c r="AK36" s="2">
        <v>71.46</v>
      </c>
      <c r="AL36" s="2">
        <v>77.86</v>
      </c>
      <c r="AM36" s="2">
        <v>76.56</v>
      </c>
      <c r="AN36" s="2">
        <v>78.25</v>
      </c>
      <c r="AO36" s="2">
        <v>82.39</v>
      </c>
      <c r="AP36" s="2">
        <v>85.4</v>
      </c>
      <c r="AQ36" s="2">
        <v>82.54</v>
      </c>
      <c r="AR36" s="2">
        <v>80.64</v>
      </c>
      <c r="AS36" s="2">
        <v>76.64</v>
      </c>
      <c r="AT36" s="2">
        <v>74.85</v>
      </c>
      <c r="AU36" s="2">
        <v>76.94</v>
      </c>
      <c r="AV36" s="2">
        <v>77.04</v>
      </c>
      <c r="AW36" s="2">
        <v>80.41</v>
      </c>
      <c r="AX36" s="2">
        <v>78.49</v>
      </c>
      <c r="AY36" s="2">
        <v>78.93</v>
      </c>
      <c r="AZ36" s="2">
        <v>78.84</v>
      </c>
      <c r="BA36" s="2">
        <v>79.77</v>
      </c>
      <c r="BB36" s="2">
        <v>80.66</v>
      </c>
      <c r="BC36" s="2">
        <v>81.2</v>
      </c>
      <c r="BD36" s="2">
        <v>79.88</v>
      </c>
      <c r="BE36" s="2">
        <v>79.92</v>
      </c>
      <c r="BF36" s="2">
        <v>81.97</v>
      </c>
      <c r="BG36" s="2">
        <v>81.01</v>
      </c>
      <c r="BH36" s="2">
        <v>78.56</v>
      </c>
      <c r="BI36" s="2">
        <v>73.33</v>
      </c>
      <c r="BJ36" s="2">
        <v>75.47</v>
      </c>
      <c r="BK36" s="2">
        <v>75.64</v>
      </c>
      <c r="BL36" s="2">
        <v>78.19</v>
      </c>
      <c r="BM36" s="2">
        <v>80.58</v>
      </c>
      <c r="BN36" s="2">
        <v>81.25</v>
      </c>
      <c r="BO36" s="2">
        <v>83.18</v>
      </c>
      <c r="BP36" s="2">
        <v>80.02</v>
      </c>
      <c r="BQ36" s="2">
        <v>78.11</v>
      </c>
      <c r="BR36" s="2">
        <v>81.78</v>
      </c>
      <c r="BS36" s="2">
        <v>74.94</v>
      </c>
      <c r="BT36" s="2">
        <v>83.54</v>
      </c>
      <c r="BU36" s="2">
        <v>84.15</v>
      </c>
      <c r="BV36" s="2"/>
      <c r="BW36" s="8">
        <f>((BU36*BU44)/(BS36*BS44))-1</f>
        <v>0.13770823826607237</v>
      </c>
      <c r="BX36" s="8">
        <f>(BU36/BS36)-1</f>
        <v>0.12289831865492395</v>
      </c>
    </row>
    <row r="37" spans="2:76" ht="15.75">
      <c r="B37" s="2"/>
      <c r="C37" s="2"/>
      <c r="D37" s="2"/>
      <c r="E37" s="2"/>
      <c r="I37" s="6"/>
      <c r="BW37" s="9"/>
      <c r="BX37" s="8"/>
    </row>
    <row r="38" spans="2:76" ht="15.75">
      <c r="B38" s="2"/>
      <c r="C38" s="2"/>
      <c r="D38" s="2"/>
      <c r="E38" s="2"/>
      <c r="I38" s="6"/>
      <c r="BW38" s="9"/>
      <c r="BX38" s="8"/>
    </row>
    <row r="39" spans="2:76" ht="15.75">
      <c r="B39" s="2">
        <v>16.27</v>
      </c>
      <c r="C39" s="2">
        <v>14.35</v>
      </c>
      <c r="D39" s="2">
        <v>13.46</v>
      </c>
      <c r="E39" s="2">
        <v>11.99</v>
      </c>
      <c r="F39" s="2">
        <v>12.86</v>
      </c>
      <c r="G39" s="2">
        <v>13.53</v>
      </c>
      <c r="H39" s="2">
        <v>12.89</v>
      </c>
      <c r="I39" s="5">
        <v>12.845</v>
      </c>
      <c r="J39" s="2">
        <v>12.13</v>
      </c>
      <c r="K39" s="2">
        <v>11.68</v>
      </c>
      <c r="L39" s="2">
        <v>12.07</v>
      </c>
      <c r="M39" s="2">
        <v>12.85</v>
      </c>
      <c r="N39" s="2">
        <v>12.44</v>
      </c>
      <c r="O39" s="2">
        <v>12.5</v>
      </c>
      <c r="P39" s="2">
        <v>12.13</v>
      </c>
      <c r="Q39" s="2">
        <v>12.88</v>
      </c>
      <c r="R39" s="2">
        <v>12.42</v>
      </c>
      <c r="S39" s="2">
        <v>12.46</v>
      </c>
      <c r="T39" s="2">
        <v>11.7</v>
      </c>
      <c r="U39" s="2">
        <v>11.35</v>
      </c>
      <c r="V39" s="2">
        <v>11.29</v>
      </c>
      <c r="W39" s="2">
        <v>11.44</v>
      </c>
      <c r="X39" s="2">
        <v>12.43</v>
      </c>
      <c r="Y39" s="2">
        <v>11.71</v>
      </c>
      <c r="Z39" s="2">
        <v>11.45</v>
      </c>
      <c r="AA39" s="2">
        <v>11.44</v>
      </c>
      <c r="AB39" s="2">
        <v>11.51</v>
      </c>
      <c r="AC39" s="2">
        <v>11.34</v>
      </c>
      <c r="AD39" s="2">
        <v>10.58</v>
      </c>
      <c r="AE39" s="2">
        <v>10.98</v>
      </c>
      <c r="AF39" s="2">
        <v>10.78</v>
      </c>
      <c r="AG39" s="2">
        <v>11.02</v>
      </c>
      <c r="AH39" s="2">
        <v>10.28</v>
      </c>
      <c r="AI39" s="2">
        <v>10.23</v>
      </c>
      <c r="AJ39" s="2">
        <v>10.78</v>
      </c>
      <c r="AK39" s="2">
        <v>11.99</v>
      </c>
      <c r="AL39" s="2">
        <v>11.88</v>
      </c>
      <c r="AM39" s="2">
        <v>12.48</v>
      </c>
      <c r="AN39" s="2">
        <v>11.72</v>
      </c>
      <c r="AO39" s="2">
        <v>12.76</v>
      </c>
      <c r="AP39" s="2">
        <v>13.02</v>
      </c>
      <c r="AQ39" s="2">
        <v>12.6</v>
      </c>
      <c r="AR39" s="2">
        <v>12.69</v>
      </c>
      <c r="AS39" s="2">
        <v>12.32</v>
      </c>
      <c r="AT39" s="2">
        <v>11.29</v>
      </c>
      <c r="AU39" s="2">
        <v>11.08</v>
      </c>
      <c r="AV39" s="2">
        <v>11.67</v>
      </c>
      <c r="AW39" s="2">
        <v>12.04</v>
      </c>
      <c r="AX39" s="2">
        <v>12.01</v>
      </c>
      <c r="AY39" s="2">
        <v>12.21</v>
      </c>
      <c r="AZ39" s="2">
        <v>12.2</v>
      </c>
      <c r="BA39" s="2">
        <v>11.94</v>
      </c>
      <c r="BB39" s="2">
        <v>12.22</v>
      </c>
      <c r="BC39" s="2">
        <v>12.72</v>
      </c>
      <c r="BD39" s="2">
        <v>12.31</v>
      </c>
      <c r="BE39" s="2">
        <v>12.21</v>
      </c>
      <c r="BF39" s="2">
        <v>12.25</v>
      </c>
      <c r="BG39" s="2">
        <v>12.51</v>
      </c>
      <c r="BH39" s="2">
        <v>12.92</v>
      </c>
      <c r="BI39" s="2">
        <v>12.66</v>
      </c>
      <c r="BJ39" s="2">
        <v>12.73</v>
      </c>
      <c r="BK39" s="2">
        <v>12.62</v>
      </c>
      <c r="BL39" s="2">
        <v>12.46</v>
      </c>
      <c r="BM39" s="2">
        <v>12.02</v>
      </c>
      <c r="BN39" s="2">
        <v>11.74</v>
      </c>
      <c r="BO39" s="2">
        <v>11.5</v>
      </c>
      <c r="BP39" s="2">
        <v>11.43</v>
      </c>
      <c r="BQ39" s="2">
        <v>11.67</v>
      </c>
      <c r="BR39" s="2">
        <v>11.71</v>
      </c>
      <c r="BS39" s="2">
        <v>12.29</v>
      </c>
      <c r="BT39" s="2">
        <v>12.64</v>
      </c>
      <c r="BU39" s="2">
        <v>12.58</v>
      </c>
      <c r="BV39" s="2"/>
      <c r="BW39" s="8">
        <f>((BU39*BU44)/(BS39*BS44))-1</f>
        <v>0.0370966455110584</v>
      </c>
      <c r="BX39" s="8">
        <f>(BU39/BS39)-1</f>
        <v>0.02359641985353944</v>
      </c>
    </row>
    <row r="40" spans="2:76" ht="15.75">
      <c r="B40" s="2">
        <v>32.79</v>
      </c>
      <c r="C40" s="2">
        <v>31.29</v>
      </c>
      <c r="D40" s="2">
        <v>30.809</v>
      </c>
      <c r="E40" s="2">
        <v>30.8</v>
      </c>
      <c r="F40" s="2">
        <v>32.54</v>
      </c>
      <c r="G40" s="2">
        <v>33.55</v>
      </c>
      <c r="H40" s="2">
        <v>32.38</v>
      </c>
      <c r="I40" s="5">
        <v>31.91</v>
      </c>
      <c r="J40" s="2">
        <v>31.76</v>
      </c>
      <c r="K40" s="2">
        <v>32.19</v>
      </c>
      <c r="L40" s="2">
        <v>31.48</v>
      </c>
      <c r="M40" s="2">
        <v>32.99</v>
      </c>
      <c r="N40" s="2">
        <v>32.97</v>
      </c>
      <c r="O40" s="2">
        <v>33.3</v>
      </c>
      <c r="P40" s="2">
        <v>33.13</v>
      </c>
      <c r="Q40" s="2">
        <v>33.92</v>
      </c>
      <c r="R40" s="2">
        <v>32</v>
      </c>
      <c r="S40" s="2">
        <v>31.5</v>
      </c>
      <c r="T40" s="2">
        <v>29.59</v>
      </c>
      <c r="U40" s="2">
        <v>27.83</v>
      </c>
      <c r="V40" s="2">
        <v>25.02</v>
      </c>
      <c r="W40" s="2">
        <v>21.58</v>
      </c>
      <c r="X40" s="2">
        <v>19.7</v>
      </c>
      <c r="Y40" s="2">
        <v>20.87</v>
      </c>
      <c r="Z40" s="2">
        <v>19.5</v>
      </c>
      <c r="AA40" s="2">
        <v>21.63</v>
      </c>
      <c r="AB40" s="2">
        <v>21.16</v>
      </c>
      <c r="AC40" s="2">
        <v>21.11</v>
      </c>
      <c r="AD40" s="2">
        <v>18.12</v>
      </c>
      <c r="AE40" s="2">
        <v>18.17</v>
      </c>
      <c r="AF40" s="2">
        <v>17.08</v>
      </c>
      <c r="AG40" s="2">
        <v>17.07</v>
      </c>
      <c r="AH40" s="2">
        <v>15.51</v>
      </c>
      <c r="AI40" s="2">
        <v>14.23</v>
      </c>
      <c r="AJ40" s="2">
        <v>13.48</v>
      </c>
      <c r="AK40" s="2">
        <v>13.2</v>
      </c>
      <c r="AL40" s="2">
        <v>13.79</v>
      </c>
      <c r="AM40" s="2">
        <v>15.22</v>
      </c>
      <c r="AN40" s="2">
        <v>15.42</v>
      </c>
      <c r="AO40" s="2">
        <v>15.52</v>
      </c>
      <c r="AP40" s="2">
        <v>13.96</v>
      </c>
      <c r="AQ40" s="2">
        <v>14.24</v>
      </c>
      <c r="AR40" s="2">
        <v>14.82</v>
      </c>
      <c r="AS40" s="2">
        <v>14.56</v>
      </c>
      <c r="AT40" s="2">
        <v>14.92</v>
      </c>
      <c r="AU40" s="2">
        <v>15.67</v>
      </c>
      <c r="AV40" s="2">
        <v>15.43</v>
      </c>
      <c r="AW40" s="2">
        <v>15.45</v>
      </c>
      <c r="AX40" s="2">
        <v>14.82</v>
      </c>
      <c r="AY40" s="2">
        <v>14.43</v>
      </c>
      <c r="AZ40" s="2">
        <v>14.26</v>
      </c>
      <c r="BA40" s="2">
        <v>14.02</v>
      </c>
      <c r="BB40" s="2">
        <v>14.61</v>
      </c>
      <c r="BC40" s="2">
        <v>14.46</v>
      </c>
      <c r="BD40" s="2">
        <v>14.9</v>
      </c>
      <c r="BE40" s="2">
        <v>15.48</v>
      </c>
      <c r="BF40" s="2">
        <v>15.68</v>
      </c>
      <c r="BG40" s="2">
        <v>16.28</v>
      </c>
      <c r="BH40" s="2">
        <v>16.89</v>
      </c>
      <c r="BI40" s="2">
        <v>16.27</v>
      </c>
      <c r="BJ40" s="2">
        <v>16.65</v>
      </c>
      <c r="BK40" s="2">
        <v>17.42</v>
      </c>
      <c r="BL40" s="2">
        <v>17.69</v>
      </c>
      <c r="BM40" s="2">
        <v>17.91</v>
      </c>
      <c r="BN40" s="2">
        <v>17.26</v>
      </c>
      <c r="BO40" s="2">
        <v>17.44</v>
      </c>
      <c r="BP40" s="2">
        <v>18.11</v>
      </c>
      <c r="BQ40" s="2">
        <v>16.99</v>
      </c>
      <c r="BR40" s="2">
        <v>15.11</v>
      </c>
      <c r="BS40" s="2">
        <v>14.02</v>
      </c>
      <c r="BT40" s="2">
        <v>15.19</v>
      </c>
      <c r="BU40" s="2">
        <v>15.72</v>
      </c>
      <c r="BV40" s="2"/>
      <c r="BW40" s="8">
        <f>((BU40*BU44)/(BS40*BS44))-1</f>
        <v>0.13604359997166138</v>
      </c>
      <c r="BX40" s="8">
        <f>(BU40/BS40)-1</f>
        <v>0.12125534950071337</v>
      </c>
    </row>
    <row r="44" spans="11:73" ht="15">
      <c r="K44">
        <v>105.33</v>
      </c>
      <c r="W44">
        <v>119.78</v>
      </c>
      <c r="X44">
        <v>117.49</v>
      </c>
      <c r="Y44">
        <v>119.63</v>
      </c>
      <c r="Z44">
        <v>120.06</v>
      </c>
      <c r="AA44">
        <v>119.42</v>
      </c>
      <c r="AB44">
        <v>124.15</v>
      </c>
      <c r="AC44">
        <v>122.47</v>
      </c>
      <c r="AD44">
        <v>123.89</v>
      </c>
      <c r="AE44">
        <v>121.24</v>
      </c>
      <c r="AF44">
        <v>119.87</v>
      </c>
      <c r="AG44">
        <v>120.62</v>
      </c>
      <c r="AH44">
        <v>123.09</v>
      </c>
      <c r="AI44">
        <v>120.55</v>
      </c>
      <c r="AJ44">
        <v>121.14</v>
      </c>
      <c r="AK44">
        <v>112.68</v>
      </c>
      <c r="AL44">
        <v>112.55</v>
      </c>
      <c r="AM44">
        <v>106.5</v>
      </c>
      <c r="AN44">
        <v>110.73</v>
      </c>
      <c r="AO44">
        <v>103.22</v>
      </c>
      <c r="AP44">
        <v>102.06</v>
      </c>
      <c r="AQ44">
        <v>103.33</v>
      </c>
      <c r="AR44">
        <v>101.35</v>
      </c>
      <c r="AS44">
        <v>104.8</v>
      </c>
      <c r="AT44">
        <v>114.44</v>
      </c>
      <c r="AU44">
        <v>116.96</v>
      </c>
      <c r="AV44">
        <v>112.87</v>
      </c>
      <c r="AW44">
        <v>112.82</v>
      </c>
      <c r="AX44">
        <v>111.39</v>
      </c>
      <c r="AY44">
        <v>111.49</v>
      </c>
      <c r="AZ44">
        <v>110.92</v>
      </c>
      <c r="BA44">
        <v>112.39</v>
      </c>
      <c r="BB44">
        <v>110.26</v>
      </c>
      <c r="BC44">
        <v>109.96</v>
      </c>
      <c r="BD44">
        <v>112.51</v>
      </c>
      <c r="BE44">
        <v>113.65</v>
      </c>
      <c r="BF44">
        <v>112.55</v>
      </c>
      <c r="BG44">
        <v>112.69</v>
      </c>
      <c r="BH44">
        <v>109.23</v>
      </c>
      <c r="BI44">
        <v>106.67</v>
      </c>
      <c r="BJ44">
        <v>106.28</v>
      </c>
      <c r="BK44">
        <v>109.28</v>
      </c>
      <c r="BL44">
        <v>108.8</v>
      </c>
      <c r="BM44">
        <v>110.76</v>
      </c>
      <c r="BN44">
        <v>111.88</v>
      </c>
      <c r="BO44">
        <v>111.03</v>
      </c>
      <c r="BP44">
        <v>113.7</v>
      </c>
      <c r="BQ44">
        <v>112.96</v>
      </c>
      <c r="BR44">
        <v>113.57</v>
      </c>
      <c r="BS44">
        <v>109.94</v>
      </c>
      <c r="BT44">
        <v>108.84</v>
      </c>
      <c r="BU44">
        <v>111.39</v>
      </c>
    </row>
  </sheetData>
  <sheetProtection/>
  <printOptions/>
  <pageMargins left="0.787" right="0.787" top="0.984" bottom="0.984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miho inaba</dc:creator>
  <cp:keywords/>
  <dc:description/>
  <cp:lastModifiedBy>稲葉正喜</cp:lastModifiedBy>
  <cp:lastPrinted>2014-10-09T04:57:49Z</cp:lastPrinted>
  <dcterms:created xsi:type="dcterms:W3CDTF">2013-05-13T02:50:58Z</dcterms:created>
  <dcterms:modified xsi:type="dcterms:W3CDTF">2019-03-04T11:49:21Z</dcterms:modified>
  <cp:category/>
  <cp:version/>
  <cp:contentType/>
  <cp:contentStatus/>
</cp:coreProperties>
</file>