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dk\Dropbox\contents\case\case_hokkaido_tohoku\case_miyagi\"/>
    </mc:Choice>
  </mc:AlternateContent>
  <bookViews>
    <workbookView xWindow="0" yWindow="0" windowWidth="11760" windowHeight="9465"/>
  </bookViews>
  <sheets>
    <sheet name="Sheet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06" i="1" l="1"/>
  <c r="L106" i="1"/>
  <c r="K106" i="1"/>
  <c r="J106" i="1"/>
  <c r="I106" i="1"/>
  <c r="H106" i="1"/>
  <c r="I79" i="1"/>
  <c r="J79" i="1"/>
  <c r="K79" i="1"/>
  <c r="L79" i="1"/>
  <c r="M79" i="1"/>
  <c r="H79" i="1"/>
  <c r="D63" i="1"/>
  <c r="C63" i="1"/>
  <c r="E54" i="1"/>
  <c r="C54" i="1"/>
  <c r="E53" i="1"/>
  <c r="C53" i="1"/>
  <c r="E52" i="1"/>
  <c r="C52" i="1"/>
  <c r="E51" i="1"/>
  <c r="C51" i="1"/>
  <c r="E50" i="1"/>
  <c r="C50" i="1"/>
  <c r="E49" i="1"/>
  <c r="C49" i="1"/>
  <c r="B54" i="1"/>
  <c r="B53" i="1"/>
  <c r="B52" i="1"/>
  <c r="B51" i="1"/>
  <c r="B50" i="1"/>
  <c r="B49" i="1"/>
  <c r="E46" i="1"/>
  <c r="C46" i="1"/>
  <c r="B46" i="1"/>
  <c r="E45" i="1"/>
  <c r="C45" i="1"/>
  <c r="B45" i="1"/>
  <c r="E44" i="1"/>
  <c r="C44" i="1"/>
  <c r="B44" i="1"/>
  <c r="E43" i="1"/>
  <c r="C43" i="1"/>
  <c r="B43" i="1"/>
  <c r="E42" i="1"/>
  <c r="C42" i="1"/>
  <c r="B42" i="1"/>
  <c r="E41" i="1"/>
  <c r="C41" i="1"/>
  <c r="B41" i="1"/>
  <c r="C38" i="1"/>
  <c r="D38" i="1"/>
  <c r="E38" i="1"/>
  <c r="B38" i="1"/>
  <c r="M107" i="1"/>
  <c r="L107" i="1"/>
  <c r="K107" i="1"/>
  <c r="J107" i="1"/>
  <c r="I107" i="1"/>
  <c r="H107" i="1"/>
  <c r="G107" i="1"/>
  <c r="M80" i="1"/>
  <c r="L80" i="1"/>
  <c r="K80" i="1"/>
  <c r="J80" i="1"/>
  <c r="I80" i="1"/>
  <c r="H80" i="1"/>
  <c r="G80" i="1"/>
  <c r="P26" i="1"/>
  <c r="O26" i="1"/>
  <c r="N26" i="1"/>
  <c r="P25" i="1"/>
  <c r="O25" i="1"/>
  <c r="Q25" i="1"/>
  <c r="R25" i="1"/>
  <c r="N25" i="1"/>
  <c r="P24" i="1"/>
  <c r="O24" i="1"/>
  <c r="N24" i="1"/>
  <c r="P23" i="1"/>
  <c r="O23" i="1"/>
  <c r="N23" i="1"/>
  <c r="G22" i="1"/>
  <c r="P27" i="1"/>
  <c r="F22" i="1"/>
  <c r="O27" i="1"/>
  <c r="E22" i="1"/>
  <c r="P21" i="1"/>
  <c r="O21" i="1"/>
  <c r="N21" i="1"/>
  <c r="P20" i="1"/>
  <c r="O20" i="1"/>
  <c r="N20" i="1"/>
  <c r="G19" i="1"/>
  <c r="G28" i="1"/>
  <c r="F19" i="1"/>
  <c r="F28" i="1"/>
  <c r="E19" i="1"/>
  <c r="N19" i="1"/>
  <c r="P18" i="1"/>
  <c r="O18" i="1"/>
  <c r="N18" i="1"/>
  <c r="M17" i="1"/>
  <c r="L17" i="1"/>
  <c r="K17" i="1"/>
  <c r="J17" i="1"/>
  <c r="I17" i="1"/>
  <c r="H17" i="1"/>
  <c r="G17" i="1"/>
  <c r="F17" i="1"/>
  <c r="E17" i="1"/>
  <c r="P16" i="1"/>
  <c r="O16" i="1"/>
  <c r="C16" i="1"/>
  <c r="P15" i="1"/>
  <c r="O15" i="1"/>
  <c r="M15" i="1"/>
  <c r="L15" i="1"/>
  <c r="K15" i="1"/>
  <c r="J15" i="1"/>
  <c r="I15" i="1"/>
  <c r="H15" i="1"/>
  <c r="G15" i="1"/>
  <c r="F15" i="1"/>
  <c r="E15" i="1"/>
  <c r="D15" i="1"/>
  <c r="C15" i="1"/>
  <c r="M14" i="1"/>
  <c r="L14" i="1"/>
  <c r="K14" i="1"/>
  <c r="J14" i="1"/>
  <c r="I14" i="1"/>
  <c r="H14" i="1"/>
  <c r="G14" i="1"/>
  <c r="F14" i="1"/>
  <c r="E14" i="1"/>
  <c r="D14" i="1"/>
  <c r="C14" i="1"/>
  <c r="S12" i="1"/>
  <c r="R12" i="1"/>
  <c r="Q12" i="1"/>
  <c r="P12" i="1"/>
  <c r="O12" i="1"/>
  <c r="N12" i="1"/>
  <c r="M10" i="1"/>
  <c r="L10" i="1"/>
  <c r="L16" i="1"/>
  <c r="K10" i="1"/>
  <c r="J10" i="1"/>
  <c r="I10" i="1"/>
  <c r="H10" i="1"/>
  <c r="H16" i="1"/>
  <c r="G10" i="1"/>
  <c r="G16" i="1"/>
  <c r="F10" i="1"/>
  <c r="E10" i="1"/>
  <c r="D10" i="1"/>
  <c r="D16" i="1"/>
  <c r="P9" i="1"/>
  <c r="O9" i="1"/>
  <c r="N9" i="1"/>
  <c r="P8" i="1"/>
  <c r="O8" i="1"/>
  <c r="N8" i="1"/>
  <c r="S7" i="1"/>
  <c r="R7" i="1"/>
  <c r="Q7" i="1"/>
  <c r="P7" i="1"/>
  <c r="O7" i="1"/>
  <c r="N7" i="1"/>
  <c r="S6" i="1"/>
  <c r="R6" i="1"/>
  <c r="Q6" i="1"/>
  <c r="P6" i="1"/>
  <c r="O6" i="1"/>
  <c r="N6" i="1"/>
  <c r="S5" i="1"/>
  <c r="R5" i="1"/>
  <c r="Q5" i="1"/>
  <c r="P5" i="1"/>
  <c r="O5" i="1"/>
  <c r="N5" i="1"/>
  <c r="S4" i="1"/>
  <c r="R4" i="1"/>
  <c r="Q4" i="1"/>
  <c r="P4" i="1"/>
  <c r="O4" i="1"/>
  <c r="N4" i="1"/>
  <c r="S3" i="1"/>
  <c r="R3" i="1"/>
  <c r="Q3" i="1"/>
  <c r="P3" i="1"/>
  <c r="O3" i="1"/>
  <c r="N3" i="1"/>
  <c r="P19" i="1"/>
  <c r="E11" i="1"/>
  <c r="O13" i="1"/>
  <c r="M11" i="1"/>
  <c r="I16" i="1"/>
  <c r="Q26" i="1"/>
  <c r="N10" i="1"/>
  <c r="Q20" i="1"/>
  <c r="H20" i="1"/>
  <c r="F27" i="1"/>
  <c r="E16" i="1"/>
  <c r="M16" i="1"/>
  <c r="O19" i="1"/>
  <c r="Q19" i="1"/>
  <c r="R19" i="1"/>
  <c r="S19" i="1"/>
  <c r="T19" i="1"/>
  <c r="U19" i="1"/>
  <c r="V19" i="1"/>
  <c r="I25" i="1"/>
  <c r="S25" i="1"/>
  <c r="F16" i="1"/>
  <c r="F11" i="1"/>
  <c r="J16" i="1"/>
  <c r="J11" i="1"/>
  <c r="G11" i="1"/>
  <c r="Q18" i="1"/>
  <c r="N22" i="1"/>
  <c r="N27" i="1"/>
  <c r="Q23" i="1"/>
  <c r="P10" i="1"/>
  <c r="K16" i="1"/>
  <c r="P13" i="1"/>
  <c r="H11" i="1"/>
  <c r="Q10" i="1"/>
  <c r="R10" i="1"/>
  <c r="K11" i="1"/>
  <c r="N13" i="1"/>
  <c r="S10" i="1"/>
  <c r="L11" i="1"/>
  <c r="Q13" i="1"/>
  <c r="Q24" i="1"/>
  <c r="E27" i="1"/>
  <c r="R13" i="1"/>
  <c r="Q21" i="1"/>
  <c r="O10" i="1"/>
  <c r="S13" i="1"/>
  <c r="H25" i="1"/>
  <c r="E28" i="1"/>
  <c r="P22" i="1"/>
  <c r="I11" i="1"/>
  <c r="O22" i="1"/>
  <c r="G27" i="1"/>
  <c r="R26" i="1"/>
  <c r="R20" i="1"/>
  <c r="H26" i="1"/>
  <c r="S26" i="1"/>
  <c r="I26" i="1"/>
  <c r="R23" i="1"/>
  <c r="H23" i="1"/>
  <c r="T25" i="1"/>
  <c r="J25" i="1"/>
  <c r="R24" i="1"/>
  <c r="H24" i="1"/>
  <c r="Q9" i="1"/>
  <c r="R21" i="1"/>
  <c r="H21" i="1"/>
  <c r="H19" i="1"/>
  <c r="R18" i="1"/>
  <c r="H18" i="1"/>
  <c r="Q22" i="1"/>
  <c r="R22" i="1"/>
  <c r="S22" i="1"/>
  <c r="T22" i="1"/>
  <c r="U22" i="1"/>
  <c r="V22" i="1"/>
  <c r="S20" i="1"/>
  <c r="I20" i="1"/>
  <c r="H28" i="1"/>
  <c r="H27" i="1"/>
  <c r="I24" i="1"/>
  <c r="R9" i="1"/>
  <c r="S24" i="1"/>
  <c r="S23" i="1"/>
  <c r="I23" i="1"/>
  <c r="U25" i="1"/>
  <c r="K25" i="1"/>
  <c r="H22" i="1"/>
  <c r="Q27" i="1"/>
  <c r="Q8" i="1"/>
  <c r="J20" i="1"/>
  <c r="T20" i="1"/>
  <c r="I18" i="1"/>
  <c r="S18" i="1"/>
  <c r="S21" i="1"/>
  <c r="I21" i="1"/>
  <c r="I19" i="1"/>
  <c r="T26" i="1"/>
  <c r="J26" i="1"/>
  <c r="I27" i="1"/>
  <c r="I28" i="1"/>
  <c r="J21" i="1"/>
  <c r="J19" i="1"/>
  <c r="K26" i="1"/>
  <c r="U26" i="1"/>
  <c r="L25" i="1"/>
  <c r="V25" i="1"/>
  <c r="M25" i="1"/>
  <c r="J24" i="1"/>
  <c r="S9" i="1"/>
  <c r="T24" i="1"/>
  <c r="T21" i="1"/>
  <c r="I22" i="1"/>
  <c r="R27" i="1"/>
  <c r="R8" i="1"/>
  <c r="J18" i="1"/>
  <c r="T18" i="1"/>
  <c r="K20" i="1"/>
  <c r="U20" i="1"/>
  <c r="J23" i="1"/>
  <c r="T23" i="1"/>
  <c r="K23" i="1"/>
  <c r="U23" i="1"/>
  <c r="V20" i="1"/>
  <c r="M20" i="1"/>
  <c r="L20" i="1"/>
  <c r="U24" i="1"/>
  <c r="K24" i="1"/>
  <c r="T9" i="1"/>
  <c r="K21" i="1"/>
  <c r="K19" i="1"/>
  <c r="U21" i="1"/>
  <c r="J27" i="1"/>
  <c r="J28" i="1"/>
  <c r="J22" i="1"/>
  <c r="S27" i="1"/>
  <c r="S8" i="1"/>
  <c r="L26" i="1"/>
  <c r="V26" i="1"/>
  <c r="M26" i="1"/>
  <c r="U18" i="1"/>
  <c r="K18" i="1"/>
  <c r="V18" i="1"/>
  <c r="M18" i="1"/>
  <c r="L18" i="1"/>
  <c r="V24" i="1"/>
  <c r="M24" i="1"/>
  <c r="V9" i="1"/>
  <c r="L24" i="1"/>
  <c r="U9" i="1"/>
  <c r="V23" i="1"/>
  <c r="M23" i="1"/>
  <c r="L23" i="1"/>
  <c r="K28" i="1"/>
  <c r="K27" i="1"/>
  <c r="K22" i="1"/>
  <c r="T27" i="1"/>
  <c r="T8" i="1"/>
  <c r="V21" i="1"/>
  <c r="M21" i="1"/>
  <c r="M19" i="1"/>
  <c r="L21" i="1"/>
  <c r="L19" i="1"/>
  <c r="L28" i="1"/>
  <c r="L27" i="1"/>
  <c r="V8" i="1"/>
  <c r="M22" i="1"/>
  <c r="V27" i="1"/>
  <c r="M27" i="1"/>
  <c r="M28" i="1"/>
  <c r="L22" i="1"/>
  <c r="U27" i="1"/>
  <c r="U8" i="1"/>
</calcChain>
</file>

<file path=xl/sharedStrings.xml><?xml version="1.0" encoding="utf-8"?>
<sst xmlns="http://schemas.openxmlformats.org/spreadsheetml/2006/main" count="179" uniqueCount="111">
  <si>
    <t>石巻市=+河北町+雄勝町+河南町+桃生町+北上町＋牡鹿町</t>
    <rPh sb="0" eb="3">
      <t>イシノマキシ</t>
    </rPh>
    <rPh sb="5" eb="8">
      <t>カホクチョウ</t>
    </rPh>
    <rPh sb="9" eb="12">
      <t>オガツチョウ</t>
    </rPh>
    <rPh sb="13" eb="16">
      <t>カナンチョウ</t>
    </rPh>
    <rPh sb="17" eb="19">
      <t>モモオ</t>
    </rPh>
    <rPh sb="19" eb="20">
      <t>マチ</t>
    </rPh>
    <rPh sb="21" eb="23">
      <t>キタカミ</t>
    </rPh>
    <rPh sb="23" eb="24">
      <t>チョウ</t>
    </rPh>
    <rPh sb="25" eb="27">
      <t>オジカ</t>
    </rPh>
    <rPh sb="27" eb="28">
      <t>チョウ</t>
    </rPh>
    <phoneticPr fontId="4"/>
  </si>
  <si>
    <t>全体</t>
    <rPh sb="0" eb="2">
      <t>ゼンタイ</t>
    </rPh>
    <phoneticPr fontId="4"/>
  </si>
  <si>
    <t>0歳-14歳</t>
    <rPh sb="1" eb="2">
      <t>サイ</t>
    </rPh>
    <rPh sb="5" eb="6">
      <t>サイ</t>
    </rPh>
    <phoneticPr fontId="4"/>
  </si>
  <si>
    <t>15歳-64歳（Ａ）</t>
    <rPh sb="2" eb="3">
      <t>サイ</t>
    </rPh>
    <rPh sb="6" eb="7">
      <t>サイ</t>
    </rPh>
    <phoneticPr fontId="4"/>
  </si>
  <si>
    <t>65歳以上</t>
    <rPh sb="2" eb="3">
      <t>サイ</t>
    </rPh>
    <rPh sb="3" eb="5">
      <t>イジョウ</t>
    </rPh>
    <phoneticPr fontId="4"/>
  </si>
  <si>
    <t>75歳以上</t>
    <rPh sb="2" eb="5">
      <t>サイイジョウ</t>
    </rPh>
    <phoneticPr fontId="4"/>
  </si>
  <si>
    <r>
      <t>75</t>
    </r>
    <r>
      <rPr>
        <sz val="11"/>
        <color theme="1"/>
        <rFont val="ＭＳ Ｐゴシック"/>
        <family val="2"/>
        <charset val="128"/>
        <scheme val="minor"/>
      </rPr>
      <t>歳以上</t>
    </r>
    <r>
      <rPr>
        <sz val="11"/>
        <color theme="1"/>
        <rFont val="ＭＳ Ｐゴシック"/>
        <family val="2"/>
        <charset val="128"/>
        <scheme val="minor"/>
      </rPr>
      <t xml:space="preserve"> 男</t>
    </r>
    <rPh sb="2" eb="5">
      <t>サイイジョウ</t>
    </rPh>
    <rPh sb="6" eb="7">
      <t>オトコ</t>
    </rPh>
    <phoneticPr fontId="4"/>
  </si>
  <si>
    <t>独居率</t>
    <rPh sb="0" eb="2">
      <t>ドッキョ</t>
    </rPh>
    <rPh sb="2" eb="3">
      <t>リツ</t>
    </rPh>
    <phoneticPr fontId="4"/>
  </si>
  <si>
    <r>
      <t>75</t>
    </r>
    <r>
      <rPr>
        <sz val="11"/>
        <color theme="1"/>
        <rFont val="ＭＳ Ｐゴシック"/>
        <family val="2"/>
        <charset val="128"/>
        <scheme val="minor"/>
      </rPr>
      <t>歳以上</t>
    </r>
    <r>
      <rPr>
        <sz val="11"/>
        <color theme="1"/>
        <rFont val="ＭＳ Ｐゴシック"/>
        <family val="2"/>
        <charset val="128"/>
        <scheme val="minor"/>
      </rPr>
      <t xml:space="preserve"> 女</t>
    </r>
    <rPh sb="2" eb="5">
      <t>サイイジョウ</t>
    </rPh>
    <rPh sb="6" eb="7">
      <t>オンナ</t>
    </rPh>
    <phoneticPr fontId="4"/>
  </si>
  <si>
    <t>85歳以上（Ｂ）</t>
    <rPh sb="2" eb="5">
      <t>サイイジョウ</t>
    </rPh>
    <phoneticPr fontId="4"/>
  </si>
  <si>
    <t>増減</t>
    <rPh sb="0" eb="2">
      <t>ゾウゲン</t>
    </rPh>
    <phoneticPr fontId="4"/>
  </si>
  <si>
    <t>85歳以上 男</t>
    <rPh sb="2" eb="5">
      <t>サイイジョウ</t>
    </rPh>
    <rPh sb="6" eb="7">
      <t>オトコ</t>
    </rPh>
    <phoneticPr fontId="4"/>
  </si>
  <si>
    <r>
      <rPr>
        <sz val="11"/>
        <color theme="1"/>
        <rFont val="ＭＳ Ｐゴシック"/>
        <family val="2"/>
        <charset val="128"/>
        <scheme val="minor"/>
      </rPr>
      <t>15-64</t>
    </r>
    <phoneticPr fontId="4"/>
  </si>
  <si>
    <t>85歳以上 女</t>
    <rPh sb="2" eb="5">
      <t>サイイジョウ</t>
    </rPh>
    <rPh sb="6" eb="7">
      <t>オンナ</t>
    </rPh>
    <phoneticPr fontId="4"/>
  </si>
  <si>
    <r>
      <t>8</t>
    </r>
    <r>
      <rPr>
        <sz val="11"/>
        <color theme="1"/>
        <rFont val="ＭＳ Ｐゴシック"/>
        <family val="2"/>
        <charset val="128"/>
        <scheme val="minor"/>
      </rPr>
      <t>5+</t>
    </r>
    <phoneticPr fontId="4"/>
  </si>
  <si>
    <t>生産人口率</t>
    <rPh sb="0" eb="2">
      <t>セイサン</t>
    </rPh>
    <rPh sb="2" eb="4">
      <t>ジンコウ</t>
    </rPh>
    <rPh sb="4" eb="5">
      <t>リツ</t>
    </rPh>
    <phoneticPr fontId="4"/>
  </si>
  <si>
    <t>10-15</t>
    <phoneticPr fontId="4"/>
  </si>
  <si>
    <t>05-15</t>
    <phoneticPr fontId="4"/>
  </si>
  <si>
    <t>高齢者率</t>
    <rPh sb="0" eb="3">
      <t>コウレイシャ</t>
    </rPh>
    <rPh sb="3" eb="4">
      <t>リツ</t>
    </rPh>
    <phoneticPr fontId="4"/>
  </si>
  <si>
    <t>生産</t>
    <rPh sb="0" eb="2">
      <t>セイサン</t>
    </rPh>
    <phoneticPr fontId="4"/>
  </si>
  <si>
    <t>Ａ÷Ｂ</t>
    <phoneticPr fontId="4"/>
  </si>
  <si>
    <t>後期</t>
    <rPh sb="0" eb="2">
      <t>コウキ</t>
    </rPh>
    <phoneticPr fontId="4"/>
  </si>
  <si>
    <t>後期高齢者率</t>
  </si>
  <si>
    <t>世帯数</t>
    <rPh sb="0" eb="3">
      <t>セタイスウ</t>
    </rPh>
    <phoneticPr fontId="4"/>
  </si>
  <si>
    <t>男</t>
    <rPh sb="0" eb="1">
      <t>オトコ</t>
    </rPh>
    <phoneticPr fontId="4"/>
  </si>
  <si>
    <t>高齢者単身</t>
    <rPh sb="0" eb="3">
      <t>コウレイシャ</t>
    </rPh>
    <rPh sb="3" eb="5">
      <t>タンシン</t>
    </rPh>
    <phoneticPr fontId="4"/>
  </si>
  <si>
    <t>女</t>
    <rPh sb="0" eb="1">
      <t>オンナ</t>
    </rPh>
    <phoneticPr fontId="4"/>
  </si>
  <si>
    <t>後期高齢者単身</t>
    <rPh sb="0" eb="2">
      <t>コウキ</t>
    </rPh>
    <rPh sb="2" eb="5">
      <t>コウレイシャ</t>
    </rPh>
    <rPh sb="5" eb="7">
      <t>タンシン</t>
    </rPh>
    <phoneticPr fontId="4"/>
  </si>
  <si>
    <t>高齢者夫婦</t>
    <rPh sb="0" eb="3">
      <t>コウレイシャ</t>
    </rPh>
    <rPh sb="3" eb="5">
      <t>フウフ</t>
    </rPh>
    <phoneticPr fontId="4"/>
  </si>
  <si>
    <t>後期高齢者夫婦</t>
    <rPh sb="0" eb="2">
      <t>コウキ</t>
    </rPh>
    <rPh sb="2" eb="5">
      <t>コウレイシャ</t>
    </rPh>
    <rPh sb="5" eb="7">
      <t>フウフ</t>
    </rPh>
    <phoneticPr fontId="4"/>
  </si>
  <si>
    <t>独居高齢世帯率</t>
    <rPh sb="0" eb="2">
      <t>ドッキョ</t>
    </rPh>
    <rPh sb="2" eb="4">
      <t>コウレイ</t>
    </rPh>
    <rPh sb="4" eb="6">
      <t>セタイ</t>
    </rPh>
    <rPh sb="6" eb="7">
      <t>リツ</t>
    </rPh>
    <phoneticPr fontId="4"/>
  </si>
  <si>
    <t>後期世帯率</t>
    <rPh sb="0" eb="2">
      <t>コウキ</t>
    </rPh>
    <rPh sb="2" eb="4">
      <t>セタイ</t>
    </rPh>
    <rPh sb="4" eb="5">
      <t>リツ</t>
    </rPh>
    <phoneticPr fontId="4"/>
  </si>
  <si>
    <t>高齢者 単身＆夫婦</t>
    <rPh sb="0" eb="3">
      <t>コウレイシャ</t>
    </rPh>
    <rPh sb="4" eb="6">
      <t>タンシン</t>
    </rPh>
    <rPh sb="7" eb="9">
      <t>フウフ</t>
    </rPh>
    <phoneticPr fontId="4"/>
  </si>
  <si>
    <t>1990年</t>
    <rPh sb="4" eb="5">
      <t>ネン</t>
    </rPh>
    <phoneticPr fontId="4"/>
  </si>
  <si>
    <t>1995年</t>
    <rPh sb="4" eb="5">
      <t>ネン</t>
    </rPh>
    <phoneticPr fontId="4"/>
  </si>
  <si>
    <t>2000年</t>
    <rPh sb="4" eb="5">
      <t>ネン</t>
    </rPh>
    <phoneticPr fontId="4"/>
  </si>
  <si>
    <t>2005年</t>
  </si>
  <si>
    <t>2010年</t>
    <rPh sb="4" eb="5">
      <t>ネン</t>
    </rPh>
    <phoneticPr fontId="4"/>
  </si>
  <si>
    <t>2015年</t>
  </si>
  <si>
    <t>2020年</t>
  </si>
  <si>
    <t>2025年</t>
  </si>
  <si>
    <t>2030年</t>
  </si>
  <si>
    <t>2035年</t>
  </si>
  <si>
    <t>2040年</t>
  </si>
  <si>
    <t>00→10</t>
    <phoneticPr fontId="4"/>
  </si>
  <si>
    <t>90→10</t>
    <phoneticPr fontId="4"/>
  </si>
  <si>
    <t>10→20</t>
    <phoneticPr fontId="4"/>
  </si>
  <si>
    <t>00→20</t>
    <phoneticPr fontId="4"/>
  </si>
  <si>
    <t>20→30</t>
    <phoneticPr fontId="4"/>
  </si>
  <si>
    <t>10→30</t>
    <phoneticPr fontId="4"/>
  </si>
  <si>
    <t>90→10</t>
    <phoneticPr fontId="4"/>
  </si>
  <si>
    <t>10→20</t>
    <phoneticPr fontId="4"/>
  </si>
  <si>
    <t>10→30</t>
    <phoneticPr fontId="4"/>
  </si>
  <si>
    <t>95→15</t>
    <phoneticPr fontId="4"/>
  </si>
  <si>
    <t>15→25</t>
    <phoneticPr fontId="4"/>
  </si>
  <si>
    <t>15→35</t>
    <phoneticPr fontId="4"/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</si>
  <si>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</si>
  <si>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</si>
  <si>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</si>
  <si>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</si>
  <si>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</si>
  <si>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</si>
  <si>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</si>
  <si>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</si>
  <si>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</si>
  <si>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</si>
  <si>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</si>
  <si>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</si>
  <si>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</si>
  <si>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</si>
  <si>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</si>
  <si>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</si>
  <si>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</si>
  <si>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</si>
  <si>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90歳以上</t>
  </si>
  <si>
    <t>（再掲）0～14歳</t>
  </si>
  <si>
    <t>（再掲）15～64歳</t>
  </si>
  <si>
    <t>（再掲）65歳以上</t>
  </si>
  <si>
    <t>（再掲）75歳以上</t>
  </si>
  <si>
    <t>（再掲）85歳以上</t>
  </si>
  <si>
    <t>男女計 総数</t>
    <rPh sb="0" eb="2">
      <t>ダンジョ</t>
    </rPh>
    <rPh sb="2" eb="3">
      <t>ケイ</t>
    </rPh>
    <phoneticPr fontId="4"/>
  </si>
  <si>
    <t>男 総数</t>
    <rPh sb="0" eb="1">
      <t>オトコ</t>
    </rPh>
    <phoneticPr fontId="3"/>
  </si>
  <si>
    <t>女 総数</t>
    <rPh sb="0" eb="1">
      <t>オンナ</t>
    </rPh>
    <phoneticPr fontId="3"/>
  </si>
  <si>
    <t>Rera調査</t>
    <rPh sb="4" eb="6">
      <t>チョウサ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</si>
  <si>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</si>
  <si>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</si>
  <si>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40歳代以下</t>
    <rPh sb="2" eb="3">
      <t>サイ</t>
    </rPh>
    <rPh sb="3" eb="4">
      <t>ダイ</t>
    </rPh>
    <rPh sb="4" eb="6">
      <t>イカ</t>
    </rPh>
    <phoneticPr fontId="3"/>
  </si>
  <si>
    <t>50歳代</t>
    <rPh sb="2" eb="3">
      <t>サイ</t>
    </rPh>
    <rPh sb="3" eb="4">
      <t>ダイ</t>
    </rPh>
    <phoneticPr fontId="3"/>
  </si>
  <si>
    <t>60歳代</t>
    <rPh sb="2" eb="3">
      <t>サイ</t>
    </rPh>
    <rPh sb="3" eb="4">
      <t>ダイ</t>
    </rPh>
    <phoneticPr fontId="3"/>
  </si>
  <si>
    <t>70歳代</t>
    <rPh sb="2" eb="4">
      <t>サイダイ</t>
    </rPh>
    <phoneticPr fontId="3"/>
  </si>
  <si>
    <t>80歳代</t>
    <rPh sb="2" eb="4">
      <t>サイダイ</t>
    </rPh>
    <phoneticPr fontId="3"/>
  </si>
  <si>
    <t>90歳代以上</t>
    <rPh sb="2" eb="6">
      <t>サイダイイジョウ</t>
    </rPh>
    <phoneticPr fontId="3"/>
  </si>
  <si>
    <t>無回答</t>
    <rPh sb="0" eb="3">
      <t>ムカイトウ</t>
    </rPh>
    <phoneticPr fontId="3"/>
  </si>
  <si>
    <t>計</t>
    <rPh sb="0" eb="1">
      <t>ケイ</t>
    </rPh>
    <phoneticPr fontId="3"/>
  </si>
  <si>
    <t>発現率（2010年国勢調査）</t>
    <rPh sb="0" eb="2">
      <t>ハツゲン</t>
    </rPh>
    <rPh sb="2" eb="3">
      <t>リツ</t>
    </rPh>
    <rPh sb="8" eb="9">
      <t>ネン</t>
    </rPh>
    <rPh sb="9" eb="11">
      <t>コクセイ</t>
    </rPh>
    <rPh sb="11" eb="13">
      <t>チョウサ</t>
    </rPh>
    <phoneticPr fontId="3"/>
  </si>
  <si>
    <t>発現率（2015年 社人研推計）</t>
    <rPh sb="0" eb="2">
      <t>ハツゲン</t>
    </rPh>
    <rPh sb="2" eb="3">
      <t>リツ</t>
    </rPh>
    <rPh sb="8" eb="9">
      <t>ネン</t>
    </rPh>
    <rPh sb="10" eb="13">
      <t>シャジンケン</t>
    </rPh>
    <rPh sb="13" eb="15">
      <t>スイケイ</t>
    </rPh>
    <phoneticPr fontId="3"/>
  </si>
  <si>
    <t>石巻市における運転免許保有者数</t>
    <rPh sb="0" eb="3">
      <t>イシノマキシ</t>
    </rPh>
    <rPh sb="7" eb="15">
      <t>ウンテンメンキョホユウシャスウ</t>
    </rPh>
    <phoneticPr fontId="3"/>
  </si>
  <si>
    <t>平成26年12月末現在</t>
    <rPh sb="0" eb="2">
      <t>ヘイセイ</t>
    </rPh>
    <rPh sb="4" eb="5">
      <t>ネン</t>
    </rPh>
    <rPh sb="7" eb="8">
      <t>ガツ</t>
    </rPh>
    <rPh sb="8" eb="9">
      <t>マツ</t>
    </rPh>
    <rPh sb="9" eb="11">
      <t>ゲンザイ</t>
    </rPh>
    <phoneticPr fontId="3"/>
  </si>
  <si>
    <t>総数</t>
    <rPh sb="0" eb="2">
      <t>ソウスウ</t>
    </rPh>
    <phoneticPr fontId="3"/>
  </si>
  <si>
    <t>男性</t>
    <rPh sb="0" eb="2">
      <t>ダンセイ</t>
    </rPh>
    <phoneticPr fontId="3"/>
  </si>
  <si>
    <t>女性</t>
    <rPh sb="0" eb="2">
      <t>ジョセイ</t>
    </rPh>
    <phoneticPr fontId="3"/>
  </si>
  <si>
    <t>24歳以下</t>
    <rPh sb="2" eb="5">
      <t>サイイカ</t>
    </rPh>
    <phoneticPr fontId="3"/>
  </si>
  <si>
    <t>65歳以上</t>
    <rPh sb="2" eb="5">
      <t>サイイジョウ</t>
    </rPh>
    <phoneticPr fontId="3"/>
  </si>
  <si>
    <t>75歳以上</t>
    <rPh sb="2" eb="5">
      <t>サイイジョウ</t>
    </rPh>
    <phoneticPr fontId="3"/>
  </si>
  <si>
    <t>１０年国調比</t>
    <rPh sb="2" eb="3">
      <t>ネン</t>
    </rPh>
    <rPh sb="3" eb="4">
      <t>コク</t>
    </rPh>
    <rPh sb="4" eb="5">
      <t>チョウ</t>
    </rPh>
    <rPh sb="5" eb="6">
      <t>ヒ</t>
    </rPh>
    <phoneticPr fontId="3"/>
  </si>
  <si>
    <t>（再掲）75歳以上</t>
    <phoneticPr fontId="3"/>
  </si>
  <si>
    <t>2010年</t>
    <rPh sb="4" eb="5">
      <t>ネン</t>
    </rPh>
    <phoneticPr fontId="3"/>
  </si>
  <si>
    <t>2015年</t>
    <rPh sb="4" eb="5">
      <t>ネン</t>
    </rPh>
    <phoneticPr fontId="3"/>
  </si>
  <si>
    <t>2020年</t>
    <rPh sb="4" eb="5">
      <t>ネン</t>
    </rPh>
    <phoneticPr fontId="3"/>
  </si>
  <si>
    <t>2025年</t>
    <rPh sb="4" eb="5">
      <t>ネン</t>
    </rPh>
    <phoneticPr fontId="3"/>
  </si>
  <si>
    <t>2030年</t>
    <rPh sb="4" eb="5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</si>
</sst>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\+0.0%;[Red]\-0.0%"/>
    <numFmt numFmtId="177" formatCode="0.0%"/>
    <numFmt numFmtId="178" formatCode="\+#,##0;[Red]\-#,##0"/>
    <numFmt numFmtId="179" formatCode="0.00_ "/>
    <numFmt numFmtId="180" formatCode="\+0.00_ ;[Red]\-0.00\ "/>
    <numFmt numFmtId="181" formatCode="0.000%"/>
  </numFmts>
  <fonts count="2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i/>
      <sz val="11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sz val="11"/>
      <color theme="6" tint="-0.499984740745262"/>
      <name val="ＭＳ Ｐゴシック"/>
      <family val="3"/>
      <charset val="128"/>
    </font>
    <font>
      <b/>
      <i/>
      <sz val="11"/>
      <color theme="6" tint="-0.499984740745262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b/>
      <sz val="11"/>
      <color theme="9" tint="-0.499984740745262"/>
      <name val="ＭＳ Ｐゴシック"/>
      <family val="3"/>
      <charset val="128"/>
    </font>
    <font>
      <i/>
      <sz val="11"/>
      <color theme="9" tint="-0.499984740745262"/>
      <name val="ＭＳ Ｐゴシック"/>
      <family val="3"/>
      <charset val="128"/>
    </font>
    <font>
      <b/>
      <i/>
      <sz val="11"/>
      <color theme="9" tint="-0.499984740745262"/>
      <name val="ＭＳ Ｐゴシック"/>
      <family val="3"/>
      <charset val="128"/>
    </font>
    <font>
      <sz val="15"/>
      <name val="ＭＳ Ｐゴシック"/>
      <family val="3"/>
      <charset val="128"/>
    </font>
    <font>
      <b/>
      <sz val="11"/>
      <color rgb="FF7030A0"/>
      <name val="ＭＳ Ｐゴシック"/>
      <family val="3"/>
      <charset val="128"/>
    </font>
    <font>
      <sz val="11"/>
      <color rgb="FF7030A0"/>
      <name val="ＭＳ Ｐゴシック"/>
      <family val="3"/>
      <charset val="128"/>
    </font>
    <font>
      <b/>
      <i/>
      <sz val="11"/>
      <color rgb="FF7030A0"/>
      <name val="ＭＳ Ｐゴシック"/>
      <family val="3"/>
      <charset val="128"/>
    </font>
    <font>
      <b/>
      <sz val="10"/>
      <name val="ＭＳ Ｐゴシック"/>
      <family val="3"/>
      <charset val="128"/>
    </font>
    <font>
      <i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i/>
      <sz val="11"/>
      <color theme="1"/>
      <name val="ＭＳ Ｐゴシック"/>
      <family val="3"/>
      <charset val="128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CCC"/>
        <bgColor indexed="64"/>
      </patternFill>
    </fill>
  </fills>
  <borders count="1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60">
    <xf numFmtId="0" fontId="0" fillId="0" borderId="0" xfId="0">
      <alignment vertical="center"/>
    </xf>
    <xf numFmtId="0" fontId="5" fillId="0" borderId="2" xfId="0" applyFont="1" applyFill="1" applyBorder="1" applyAlignment="1">
      <alignment horizontal="center" vertical="center"/>
    </xf>
    <xf numFmtId="38" fontId="2" fillId="2" borderId="2" xfId="0" applyNumberFormat="1" applyFont="1" applyFill="1" applyBorder="1" applyAlignment="1">
      <alignment vertical="center"/>
    </xf>
    <xf numFmtId="38" fontId="5" fillId="0" borderId="2" xfId="0" applyNumberFormat="1" applyFont="1" applyFill="1" applyBorder="1" applyAlignment="1">
      <alignment vertical="center"/>
    </xf>
    <xf numFmtId="38" fontId="5" fillId="0" borderId="2" xfId="1" applyFont="1" applyFill="1" applyBorder="1">
      <alignment vertical="center"/>
    </xf>
    <xf numFmtId="38" fontId="2" fillId="2" borderId="2" xfId="1" applyFont="1" applyFill="1" applyBorder="1">
      <alignment vertical="center"/>
    </xf>
    <xf numFmtId="38" fontId="6" fillId="0" borderId="2" xfId="1" applyFont="1" applyFill="1" applyBorder="1">
      <alignment vertical="center"/>
    </xf>
    <xf numFmtId="38" fontId="7" fillId="2" borderId="2" xfId="1" applyFont="1" applyFill="1" applyBorder="1">
      <alignment vertical="center"/>
    </xf>
    <xf numFmtId="38" fontId="7" fillId="0" borderId="2" xfId="1" applyFont="1" applyFill="1" applyBorder="1">
      <alignment vertical="center"/>
    </xf>
    <xf numFmtId="176" fontId="5" fillId="2" borderId="2" xfId="2" applyNumberFormat="1" applyFont="1" applyFill="1" applyBorder="1">
      <alignment vertical="center"/>
    </xf>
    <xf numFmtId="176" fontId="5" fillId="2" borderId="3" xfId="2" applyNumberFormat="1" applyFont="1" applyFill="1" applyBorder="1">
      <alignment vertical="center"/>
    </xf>
    <xf numFmtId="176" fontId="5" fillId="3" borderId="2" xfId="2" applyNumberFormat="1" applyFont="1" applyFill="1" applyBorder="1">
      <alignment vertical="center"/>
    </xf>
    <xf numFmtId="0" fontId="8" fillId="0" borderId="0" xfId="0" applyFo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76" fontId="5" fillId="0" borderId="0" xfId="2" applyNumberFormat="1" applyFont="1" applyFill="1" applyBorder="1">
      <alignment vertical="center"/>
    </xf>
    <xf numFmtId="0" fontId="5" fillId="0" borderId="0" xfId="0" applyFont="1">
      <alignment vertical="center"/>
    </xf>
    <xf numFmtId="0" fontId="2" fillId="0" borderId="2" xfId="0" applyFont="1" applyFill="1" applyBorder="1" applyAlignment="1">
      <alignment horizontal="center" vertical="center"/>
    </xf>
    <xf numFmtId="38" fontId="2" fillId="0" borderId="2" xfId="0" applyNumberFormat="1" applyFont="1" applyFill="1" applyBorder="1" applyAlignment="1">
      <alignment vertical="center"/>
    </xf>
    <xf numFmtId="38" fontId="2" fillId="0" borderId="2" xfId="1" applyFont="1" applyFill="1" applyBorder="1">
      <alignment vertical="center"/>
    </xf>
    <xf numFmtId="176" fontId="5" fillId="5" borderId="2" xfId="2" applyNumberFormat="1" applyFont="1" applyFill="1" applyBorder="1">
      <alignment vertical="center"/>
    </xf>
    <xf numFmtId="176" fontId="5" fillId="5" borderId="3" xfId="2" applyNumberFormat="1" applyFont="1" applyFill="1" applyBorder="1">
      <alignment vertical="center"/>
    </xf>
    <xf numFmtId="0" fontId="2" fillId="0" borderId="0" xfId="0" applyFont="1">
      <alignment vertical="center"/>
    </xf>
    <xf numFmtId="0" fontId="0" fillId="0" borderId="2" xfId="0" applyFont="1" applyFill="1" applyBorder="1" applyAlignment="1">
      <alignment horizontal="center" vertical="center"/>
    </xf>
    <xf numFmtId="177" fontId="5" fillId="0" borderId="2" xfId="2" applyNumberFormat="1" applyFont="1" applyFill="1" applyBorder="1">
      <alignment vertical="center"/>
    </xf>
    <xf numFmtId="177" fontId="5" fillId="0" borderId="5" xfId="2" applyNumberFormat="1" applyFont="1" applyFill="1" applyBorder="1">
      <alignment vertical="center"/>
    </xf>
    <xf numFmtId="0" fontId="10" fillId="0" borderId="0" xfId="0" applyFont="1" applyFill="1" applyAlignment="1">
      <alignment horizontal="center" vertical="center"/>
    </xf>
    <xf numFmtId="178" fontId="5" fillId="0" borderId="2" xfId="1" applyNumberFormat="1" applyFont="1" applyFill="1" applyBorder="1">
      <alignment vertical="center"/>
    </xf>
    <xf numFmtId="178" fontId="2" fillId="2" borderId="2" xfId="1" applyNumberFormat="1" applyFont="1" applyFill="1" applyBorder="1">
      <alignment vertical="center"/>
    </xf>
    <xf numFmtId="178" fontId="6" fillId="0" borderId="2" xfId="1" applyNumberFormat="1" applyFont="1" applyFill="1" applyBorder="1">
      <alignment vertical="center"/>
    </xf>
    <xf numFmtId="178" fontId="7" fillId="2" borderId="2" xfId="1" applyNumberFormat="1" applyFont="1" applyFill="1" applyBorder="1">
      <alignment vertical="center"/>
    </xf>
    <xf numFmtId="0" fontId="5" fillId="6" borderId="7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0" borderId="7" xfId="0" applyFont="1" applyBorder="1">
      <alignment vertical="center"/>
    </xf>
    <xf numFmtId="178" fontId="7" fillId="0" borderId="2" xfId="1" applyNumberFormat="1" applyFont="1" applyFill="1" applyBorder="1">
      <alignment vertical="center"/>
    </xf>
    <xf numFmtId="177" fontId="5" fillId="6" borderId="7" xfId="2" applyNumberFormat="1" applyFont="1" applyFill="1" applyBorder="1">
      <alignment vertical="center"/>
    </xf>
    <xf numFmtId="177" fontId="5" fillId="3" borderId="7" xfId="2" applyNumberFormat="1" applyFont="1" applyFill="1" applyBorder="1">
      <alignment vertical="center"/>
    </xf>
    <xf numFmtId="0" fontId="0" fillId="0" borderId="7" xfId="0" quotePrefix="1" applyFont="1" applyBorder="1" applyAlignment="1">
      <alignment horizontal="right" vertical="center"/>
    </xf>
    <xf numFmtId="0" fontId="0" fillId="0" borderId="7" xfId="0" applyFont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 wrapText="1"/>
    </xf>
    <xf numFmtId="177" fontId="2" fillId="2" borderId="2" xfId="2" applyNumberFormat="1" applyFont="1" applyFill="1" applyBorder="1" applyAlignment="1">
      <alignment vertical="center"/>
    </xf>
    <xf numFmtId="177" fontId="5" fillId="0" borderId="2" xfId="2" applyNumberFormat="1" applyFont="1" applyFill="1" applyBorder="1" applyAlignment="1">
      <alignment vertical="center"/>
    </xf>
    <xf numFmtId="177" fontId="2" fillId="2" borderId="2" xfId="2" applyNumberFormat="1" applyFont="1" applyFill="1" applyBorder="1">
      <alignment vertical="center"/>
    </xf>
    <xf numFmtId="177" fontId="6" fillId="0" borderId="2" xfId="2" applyNumberFormat="1" applyFont="1" applyFill="1" applyBorder="1">
      <alignment vertical="center"/>
    </xf>
    <xf numFmtId="177" fontId="7" fillId="2" borderId="2" xfId="2" applyNumberFormat="1" applyFont="1" applyFill="1" applyBorder="1">
      <alignment vertical="center"/>
    </xf>
    <xf numFmtId="177" fontId="7" fillId="6" borderId="2" xfId="2" applyNumberFormat="1" applyFont="1" applyFill="1" applyBorder="1">
      <alignment vertical="center"/>
    </xf>
    <xf numFmtId="0" fontId="5" fillId="0" borderId="0" xfId="0" quotePrefix="1" applyFont="1">
      <alignment vertical="center"/>
    </xf>
    <xf numFmtId="176" fontId="5" fillId="4" borderId="2" xfId="2" applyNumberFormat="1" applyFont="1" applyFill="1" applyBorder="1">
      <alignment vertical="center"/>
    </xf>
    <xf numFmtId="0" fontId="5" fillId="0" borderId="5" xfId="0" applyFont="1" applyFill="1" applyBorder="1" applyAlignment="1">
      <alignment horizontal="center" vertical="center" wrapText="1"/>
    </xf>
    <xf numFmtId="176" fontId="5" fillId="0" borderId="0" xfId="2" applyNumberFormat="1" applyFont="1">
      <alignment vertical="center"/>
    </xf>
    <xf numFmtId="38" fontId="5" fillId="0" borderId="0" xfId="1" applyFont="1">
      <alignment vertical="center"/>
    </xf>
    <xf numFmtId="0" fontId="11" fillId="0" borderId="2" xfId="0" applyFont="1" applyFill="1" applyBorder="1" applyAlignment="1">
      <alignment horizontal="center" vertical="center"/>
    </xf>
    <xf numFmtId="179" fontId="11" fillId="2" borderId="2" xfId="2" applyNumberFormat="1" applyFont="1" applyFill="1" applyBorder="1" applyAlignment="1">
      <alignment horizontal="center" vertical="center"/>
    </xf>
    <xf numFmtId="179" fontId="11" fillId="0" borderId="2" xfId="2" applyNumberFormat="1" applyFont="1" applyFill="1" applyBorder="1" applyAlignment="1">
      <alignment horizontal="center" vertical="center"/>
    </xf>
    <xf numFmtId="179" fontId="12" fillId="0" borderId="2" xfId="2" applyNumberFormat="1" applyFont="1" applyFill="1" applyBorder="1" applyAlignment="1">
      <alignment horizontal="center" vertical="center"/>
    </xf>
    <xf numFmtId="179" fontId="13" fillId="2" borderId="2" xfId="2" applyNumberFormat="1" applyFont="1" applyFill="1" applyBorder="1" applyAlignment="1">
      <alignment horizontal="center" vertical="center"/>
    </xf>
    <xf numFmtId="179" fontId="13" fillId="6" borderId="2" xfId="2" applyNumberFormat="1" applyFont="1" applyFill="1" applyBorder="1" applyAlignment="1">
      <alignment horizontal="center" vertical="center"/>
    </xf>
    <xf numFmtId="177" fontId="2" fillId="0" borderId="8" xfId="2" applyNumberFormat="1" applyFont="1" applyFill="1" applyBorder="1" applyAlignment="1">
      <alignment vertical="center"/>
    </xf>
    <xf numFmtId="180" fontId="7" fillId="0" borderId="3" xfId="2" applyNumberFormat="1" applyFont="1" applyFill="1" applyBorder="1" applyAlignment="1">
      <alignment vertical="center"/>
    </xf>
    <xf numFmtId="180" fontId="7" fillId="0" borderId="8" xfId="2" applyNumberFormat="1" applyFont="1" applyFill="1" applyBorder="1" applyAlignment="1">
      <alignment vertical="center"/>
    </xf>
    <xf numFmtId="9" fontId="5" fillId="0" borderId="2" xfId="2" applyFont="1" applyFill="1" applyBorder="1" applyAlignment="1">
      <alignment horizontal="center" vertical="center"/>
    </xf>
    <xf numFmtId="177" fontId="2" fillId="0" borderId="2" xfId="2" applyNumberFormat="1" applyFont="1" applyFill="1" applyBorder="1" applyAlignment="1">
      <alignment vertical="center"/>
    </xf>
    <xf numFmtId="177" fontId="6" fillId="0" borderId="2" xfId="2" applyNumberFormat="1" applyFont="1" applyFill="1" applyBorder="1" applyAlignment="1">
      <alignment vertical="center"/>
    </xf>
    <xf numFmtId="177" fontId="7" fillId="0" borderId="2" xfId="2" applyNumberFormat="1" applyFont="1" applyFill="1" applyBorder="1" applyAlignment="1">
      <alignment vertical="center"/>
    </xf>
    <xf numFmtId="0" fontId="10" fillId="7" borderId="2" xfId="1" applyNumberFormat="1" applyFont="1" applyFill="1" applyBorder="1" applyAlignment="1">
      <alignment horizontal="center" vertical="center"/>
    </xf>
    <xf numFmtId="0" fontId="10" fillId="7" borderId="3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9" fontId="0" fillId="0" borderId="0" xfId="2" applyFont="1">
      <alignment vertical="center"/>
    </xf>
    <xf numFmtId="38" fontId="5" fillId="2" borderId="2" xfId="1" applyFont="1" applyFill="1" applyBorder="1">
      <alignment vertical="center"/>
    </xf>
    <xf numFmtId="38" fontId="6" fillId="2" borderId="2" xfId="1" applyFont="1" applyFill="1" applyBorder="1">
      <alignment vertical="center"/>
    </xf>
    <xf numFmtId="40" fontId="5" fillId="0" borderId="2" xfId="1" applyNumberFormat="1" applyFont="1" applyFill="1" applyBorder="1">
      <alignment vertical="center"/>
    </xf>
    <xf numFmtId="179" fontId="7" fillId="0" borderId="2" xfId="2" applyNumberFormat="1" applyFont="1" applyFill="1" applyBorder="1" applyAlignment="1">
      <alignment vertical="center"/>
    </xf>
    <xf numFmtId="0" fontId="5" fillId="8" borderId="2" xfId="0" applyFont="1" applyFill="1" applyBorder="1" applyAlignment="1">
      <alignment horizontal="center" vertical="center"/>
    </xf>
    <xf numFmtId="38" fontId="2" fillId="8" borderId="2" xfId="1" applyFont="1" applyFill="1" applyBorder="1" applyAlignment="1">
      <alignment vertical="center"/>
    </xf>
    <xf numFmtId="38" fontId="5" fillId="8" borderId="2" xfId="1" applyFont="1" applyFill="1" applyBorder="1" applyAlignment="1">
      <alignment vertical="center"/>
    </xf>
    <xf numFmtId="38" fontId="2" fillId="8" borderId="2" xfId="1" applyFont="1" applyFill="1" applyBorder="1">
      <alignment vertical="center"/>
    </xf>
    <xf numFmtId="38" fontId="6" fillId="8" borderId="2" xfId="1" applyFont="1" applyFill="1" applyBorder="1">
      <alignment vertical="center"/>
    </xf>
    <xf numFmtId="38" fontId="7" fillId="8" borderId="2" xfId="1" applyFont="1" applyFill="1" applyBorder="1">
      <alignment vertical="center"/>
    </xf>
    <xf numFmtId="177" fontId="7" fillId="0" borderId="2" xfId="2" applyNumberFormat="1" applyFont="1" applyFill="1" applyBorder="1">
      <alignment vertical="center"/>
    </xf>
    <xf numFmtId="178" fontId="0" fillId="0" borderId="0" xfId="0" applyNumberFormat="1">
      <alignment vertical="center"/>
    </xf>
    <xf numFmtId="176" fontId="0" fillId="0" borderId="0" xfId="2" applyNumberFormat="1" applyFont="1">
      <alignment vertical="center"/>
    </xf>
    <xf numFmtId="0" fontId="14" fillId="0" borderId="0" xfId="0" applyFont="1">
      <alignment vertical="center"/>
    </xf>
    <xf numFmtId="38" fontId="2" fillId="2" borderId="2" xfId="1" applyFont="1" applyFill="1" applyBorder="1" applyAlignment="1">
      <alignment vertical="center"/>
    </xf>
    <xf numFmtId="38" fontId="5" fillId="2" borderId="2" xfId="1" applyFont="1" applyFill="1" applyBorder="1" applyAlignment="1">
      <alignment vertical="center"/>
    </xf>
    <xf numFmtId="38" fontId="5" fillId="0" borderId="0" xfId="1" applyFont="1" applyAlignment="1">
      <alignment horizontal="center" vertical="center"/>
    </xf>
    <xf numFmtId="38" fontId="15" fillId="8" borderId="2" xfId="1" applyFont="1" applyFill="1" applyBorder="1" applyAlignment="1">
      <alignment vertical="center"/>
    </xf>
    <xf numFmtId="38" fontId="16" fillId="8" borderId="2" xfId="1" applyFont="1" applyFill="1" applyBorder="1" applyAlignment="1">
      <alignment vertical="center"/>
    </xf>
    <xf numFmtId="177" fontId="16" fillId="0" borderId="2" xfId="2" applyNumberFormat="1" applyFont="1" applyFill="1" applyBorder="1">
      <alignment vertical="center"/>
    </xf>
    <xf numFmtId="177" fontId="17" fillId="0" borderId="2" xfId="2" applyNumberFormat="1" applyFont="1" applyFill="1" applyBorder="1">
      <alignment vertical="center"/>
    </xf>
    <xf numFmtId="38" fontId="7" fillId="2" borderId="2" xfId="1" applyFont="1" applyFill="1" applyBorder="1" applyAlignment="1">
      <alignment vertical="center"/>
    </xf>
    <xf numFmtId="38" fontId="6" fillId="2" borderId="2" xfId="1" applyFont="1" applyFill="1" applyBorder="1" applyAlignment="1">
      <alignment vertical="center"/>
    </xf>
    <xf numFmtId="38" fontId="7" fillId="0" borderId="0" xfId="1" applyFont="1">
      <alignment vertical="center"/>
    </xf>
    <xf numFmtId="177" fontId="5" fillId="0" borderId="1" xfId="2" applyNumberFormat="1" applyFont="1" applyFill="1" applyBorder="1">
      <alignment vertical="center"/>
    </xf>
    <xf numFmtId="177" fontId="7" fillId="0" borderId="1" xfId="2" applyNumberFormat="1" applyFont="1" applyFill="1" applyBorder="1">
      <alignment vertical="center"/>
    </xf>
    <xf numFmtId="177" fontId="5" fillId="2" borderId="2" xfId="2" applyNumberFormat="1" applyFont="1" applyFill="1" applyBorder="1" applyAlignment="1">
      <alignment vertical="center"/>
    </xf>
    <xf numFmtId="177" fontId="6" fillId="2" borderId="2" xfId="2" applyNumberFormat="1" applyFont="1" applyFill="1" applyBorder="1" applyAlignment="1">
      <alignment vertical="center"/>
    </xf>
    <xf numFmtId="177" fontId="7" fillId="2" borderId="2" xfId="2" applyNumberFormat="1" applyFont="1" applyFill="1" applyBorder="1" applyAlignment="1">
      <alignment vertical="center"/>
    </xf>
    <xf numFmtId="177" fontId="15" fillId="0" borderId="5" xfId="2" applyNumberFormat="1" applyFont="1" applyFill="1" applyBorder="1">
      <alignment vertical="center"/>
    </xf>
    <xf numFmtId="177" fontId="17" fillId="0" borderId="5" xfId="2" applyNumberFormat="1" applyFont="1" applyFill="1" applyBorder="1">
      <alignment vertical="center"/>
    </xf>
    <xf numFmtId="38" fontId="15" fillId="0" borderId="0" xfId="1" applyFont="1">
      <alignment vertical="center"/>
    </xf>
    <xf numFmtId="38" fontId="9" fillId="0" borderId="0" xfId="1" applyFont="1">
      <alignment vertical="center"/>
    </xf>
    <xf numFmtId="177" fontId="5" fillId="2" borderId="2" xfId="2" applyNumberFormat="1" applyFont="1" applyFill="1" applyBorder="1">
      <alignment vertical="center"/>
    </xf>
    <xf numFmtId="177" fontId="6" fillId="2" borderId="2" xfId="2" applyNumberFormat="1" applyFont="1" applyFill="1" applyBorder="1">
      <alignment vertical="center"/>
    </xf>
    <xf numFmtId="177" fontId="8" fillId="0" borderId="5" xfId="2" applyNumberFormat="1" applyFont="1" applyFill="1" applyBorder="1">
      <alignment vertical="center"/>
    </xf>
    <xf numFmtId="177" fontId="9" fillId="0" borderId="5" xfId="2" applyNumberFormat="1" applyFont="1" applyFill="1" applyBorder="1">
      <alignment vertical="center"/>
    </xf>
    <xf numFmtId="176" fontId="8" fillId="0" borderId="5" xfId="2" applyNumberFormat="1" applyFont="1" applyFill="1" applyBorder="1">
      <alignment vertical="center"/>
    </xf>
    <xf numFmtId="38" fontId="8" fillId="0" borderId="0" xfId="1" applyFont="1">
      <alignment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quotePrefix="1" applyAlignment="1">
      <alignment vertical="center"/>
    </xf>
    <xf numFmtId="0" fontId="8" fillId="6" borderId="3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38" fontId="0" fillId="0" borderId="0" xfId="1" applyFont="1" applyAlignment="1">
      <alignment horizontal="center" vertical="center"/>
    </xf>
    <xf numFmtId="38" fontId="0" fillId="0" borderId="0" xfId="1" applyFont="1">
      <alignment vertical="center"/>
    </xf>
    <xf numFmtId="0" fontId="0" fillId="9" borderId="0" xfId="0" applyFill="1">
      <alignment vertical="center"/>
    </xf>
    <xf numFmtId="38" fontId="0" fillId="9" borderId="0" xfId="1" applyFont="1" applyFill="1">
      <alignment vertical="center"/>
    </xf>
    <xf numFmtId="0" fontId="0" fillId="10" borderId="0" xfId="0" applyFill="1">
      <alignment vertical="center"/>
    </xf>
    <xf numFmtId="38" fontId="0" fillId="10" borderId="0" xfId="1" applyFont="1" applyFill="1">
      <alignment vertical="center"/>
    </xf>
    <xf numFmtId="0" fontId="0" fillId="0" borderId="7" xfId="0" applyBorder="1">
      <alignment vertical="center"/>
    </xf>
    <xf numFmtId="38" fontId="0" fillId="0" borderId="7" xfId="1" applyFont="1" applyBorder="1">
      <alignment vertical="center"/>
    </xf>
    <xf numFmtId="38" fontId="0" fillId="0" borderId="7" xfId="0" applyNumberFormat="1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13" xfId="0" applyFill="1" applyBorder="1">
      <alignment vertical="center"/>
    </xf>
    <xf numFmtId="181" fontId="0" fillId="0" borderId="7" xfId="2" applyNumberFormat="1" applyFont="1" applyBorder="1">
      <alignment vertical="center"/>
    </xf>
    <xf numFmtId="38" fontId="19" fillId="0" borderId="0" xfId="1" applyFont="1">
      <alignment vertical="center"/>
    </xf>
    <xf numFmtId="38" fontId="19" fillId="9" borderId="0" xfId="1" applyFont="1" applyFill="1">
      <alignment vertical="center"/>
    </xf>
    <xf numFmtId="38" fontId="19" fillId="10" borderId="0" xfId="1" applyFont="1" applyFill="1">
      <alignment vertical="center"/>
    </xf>
    <xf numFmtId="0" fontId="0" fillId="0" borderId="0" xfId="0" applyAlignment="1"/>
    <xf numFmtId="0" fontId="0" fillId="0" borderId="0" xfId="0" applyAlignment="1">
      <alignment horizontal="right"/>
    </xf>
    <xf numFmtId="38" fontId="0" fillId="0" borderId="7" xfId="1" applyFont="1" applyBorder="1" applyAlignment="1"/>
    <xf numFmtId="177" fontId="19" fillId="0" borderId="0" xfId="2" applyNumberFormat="1" applyFont="1">
      <alignment vertical="center"/>
    </xf>
    <xf numFmtId="176" fontId="19" fillId="9" borderId="0" xfId="2" applyNumberFormat="1" applyFont="1" applyFill="1">
      <alignment vertical="center"/>
    </xf>
    <xf numFmtId="176" fontId="19" fillId="10" borderId="0" xfId="2" applyNumberFormat="1" applyFont="1" applyFill="1">
      <alignment vertical="center"/>
    </xf>
    <xf numFmtId="0" fontId="0" fillId="0" borderId="0" xfId="0" applyFill="1">
      <alignment vertical="center"/>
    </xf>
    <xf numFmtId="38" fontId="0" fillId="0" borderId="0" xfId="1" applyFont="1" applyFill="1">
      <alignment vertical="center"/>
    </xf>
    <xf numFmtId="38" fontId="19" fillId="0" borderId="0" xfId="1" applyFont="1" applyFill="1">
      <alignment vertical="center"/>
    </xf>
    <xf numFmtId="38" fontId="20" fillId="0" borderId="0" xfId="1" applyFont="1" applyFill="1">
      <alignment vertical="center"/>
    </xf>
    <xf numFmtId="38" fontId="21" fillId="0" borderId="0" xfId="1" applyFont="1" applyAlignment="1">
      <alignment horizontal="center" vertical="center"/>
    </xf>
    <xf numFmtId="38" fontId="22" fillId="0" borderId="0" xfId="1" applyFont="1" applyAlignment="1">
      <alignment horizontal="center" vertical="center"/>
    </xf>
    <xf numFmtId="38" fontId="19" fillId="0" borderId="0" xfId="1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textRotation="255" wrapText="1"/>
    </xf>
    <xf numFmtId="0" fontId="2" fillId="0" borderId="4" xfId="0" applyFont="1" applyFill="1" applyBorder="1" applyAlignment="1">
      <alignment horizontal="center" vertical="center" textRotation="255" wrapText="1"/>
    </xf>
    <xf numFmtId="0" fontId="2" fillId="0" borderId="5" xfId="0" applyFont="1" applyFill="1" applyBorder="1" applyAlignment="1">
      <alignment horizontal="center" vertical="center" textRotation="255" wrapText="1"/>
    </xf>
    <xf numFmtId="38" fontId="2" fillId="0" borderId="6" xfId="1" applyFont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 textRotation="255" wrapText="1"/>
    </xf>
    <xf numFmtId="0" fontId="18" fillId="0" borderId="10" xfId="0" applyFont="1" applyFill="1" applyBorder="1" applyAlignment="1">
      <alignment horizontal="center" vertical="center" textRotation="255" wrapText="1"/>
    </xf>
    <xf numFmtId="0" fontId="18" fillId="0" borderId="12" xfId="0" applyFont="1" applyFill="1" applyBorder="1" applyAlignment="1">
      <alignment horizontal="center" vertical="center" textRotation="255" wrapText="1"/>
    </xf>
    <xf numFmtId="0" fontId="18" fillId="0" borderId="11" xfId="0" applyFont="1" applyFill="1" applyBorder="1" applyAlignment="1">
      <alignment horizontal="center" vertical="center" textRotation="255" wrapText="1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8"/>
  <sheetViews>
    <sheetView tabSelected="1" topLeftCell="B1" zoomScale="80" zoomScaleNormal="80" workbookViewId="0">
      <selection activeCell="I1" sqref="I1:I2"/>
    </sheetView>
  </sheetViews>
  <sheetFormatPr defaultRowHeight="13.5" x14ac:dyDescent="0.15"/>
  <sheetData>
    <row r="1" spans="1:30" s="66" customFormat="1" ht="12.95" customHeight="1" x14ac:dyDescent="0.15">
      <c r="A1" s="144"/>
      <c r="B1" s="145"/>
      <c r="C1" s="148" t="s">
        <v>33</v>
      </c>
      <c r="D1" s="150" t="s">
        <v>34</v>
      </c>
      <c r="E1" s="148" t="s">
        <v>35</v>
      </c>
      <c r="F1" s="150" t="s">
        <v>36</v>
      </c>
      <c r="G1" s="148" t="s">
        <v>37</v>
      </c>
      <c r="H1" s="152" t="s">
        <v>38</v>
      </c>
      <c r="I1" s="154" t="s">
        <v>39</v>
      </c>
      <c r="J1" s="152" t="s">
        <v>40</v>
      </c>
      <c r="K1" s="154" t="s">
        <v>41</v>
      </c>
      <c r="L1" s="152" t="s">
        <v>42</v>
      </c>
      <c r="M1" s="157" t="s">
        <v>43</v>
      </c>
      <c r="N1" s="107" t="s">
        <v>44</v>
      </c>
      <c r="O1" s="107" t="s">
        <v>45</v>
      </c>
      <c r="P1" s="107" t="s">
        <v>46</v>
      </c>
      <c r="Q1" s="107" t="s">
        <v>47</v>
      </c>
      <c r="R1" s="107" t="s">
        <v>48</v>
      </c>
      <c r="S1" s="107" t="s">
        <v>49</v>
      </c>
      <c r="T1" s="108"/>
      <c r="V1" s="159"/>
      <c r="W1" s="159"/>
      <c r="X1" s="109"/>
      <c r="Y1" s="156"/>
      <c r="Z1" s="156"/>
      <c r="AA1" s="156"/>
      <c r="AB1" s="156"/>
      <c r="AC1" s="156"/>
      <c r="AD1" s="156"/>
    </row>
    <row r="2" spans="1:30" s="66" customFormat="1" ht="12.95" customHeight="1" x14ac:dyDescent="0.15">
      <c r="A2" s="146"/>
      <c r="B2" s="147"/>
      <c r="C2" s="149"/>
      <c r="D2" s="151"/>
      <c r="E2" s="149"/>
      <c r="F2" s="151"/>
      <c r="G2" s="149"/>
      <c r="H2" s="153"/>
      <c r="I2" s="155"/>
      <c r="J2" s="153"/>
      <c r="K2" s="155"/>
      <c r="L2" s="153"/>
      <c r="M2" s="158"/>
      <c r="N2" s="110" t="s">
        <v>50</v>
      </c>
      <c r="O2" s="110" t="s">
        <v>51</v>
      </c>
      <c r="P2" s="110" t="s">
        <v>52</v>
      </c>
      <c r="Q2" s="111" t="s">
        <v>53</v>
      </c>
      <c r="R2" s="111" t="s">
        <v>54</v>
      </c>
      <c r="S2" s="111" t="s">
        <v>55</v>
      </c>
      <c r="T2" s="108"/>
      <c r="V2" s="84"/>
      <c r="W2" s="112"/>
    </row>
    <row r="3" spans="1:30" ht="12.95" customHeight="1" x14ac:dyDescent="0.15">
      <c r="A3" s="140" t="s">
        <v>0</v>
      </c>
      <c r="B3" s="1" t="s">
        <v>1</v>
      </c>
      <c r="C3" s="2">
        <v>182911</v>
      </c>
      <c r="D3" s="3">
        <v>178923</v>
      </c>
      <c r="E3" s="2">
        <v>174778</v>
      </c>
      <c r="F3" s="4">
        <v>167324</v>
      </c>
      <c r="G3" s="5">
        <v>160826</v>
      </c>
      <c r="H3" s="6">
        <v>149498</v>
      </c>
      <c r="I3" s="7">
        <v>142248</v>
      </c>
      <c r="J3" s="6">
        <v>134260</v>
      </c>
      <c r="K3" s="7">
        <v>125906</v>
      </c>
      <c r="L3" s="6">
        <v>117469</v>
      </c>
      <c r="M3" s="8">
        <v>109021</v>
      </c>
      <c r="N3" s="9">
        <f>(G3-C3)/C3</f>
        <v>-0.12074178152216106</v>
      </c>
      <c r="O3" s="9">
        <f>(I3-G3)/G3</f>
        <v>-0.11551614788653576</v>
      </c>
      <c r="P3" s="10">
        <f>(K3-G3)/G3</f>
        <v>-0.21712907117008443</v>
      </c>
      <c r="Q3" s="11">
        <f>(H3-D3)/D3</f>
        <v>-0.16445621859682658</v>
      </c>
      <c r="R3" s="11">
        <f>(J3-H3)/H3</f>
        <v>-0.10192778498709013</v>
      </c>
      <c r="S3" s="11">
        <f>(L3-H3)/H3</f>
        <v>-0.21424366881162291</v>
      </c>
      <c r="T3" s="12"/>
      <c r="U3" s="12"/>
      <c r="V3" s="12"/>
      <c r="W3" s="12"/>
    </row>
    <row r="4" spans="1:30" ht="12.95" customHeight="1" x14ac:dyDescent="0.15">
      <c r="A4" s="141"/>
      <c r="B4" s="1" t="s">
        <v>2</v>
      </c>
      <c r="C4" s="2">
        <v>35477</v>
      </c>
      <c r="D4" s="3">
        <v>29812</v>
      </c>
      <c r="E4" s="2">
        <v>25909</v>
      </c>
      <c r="F4" s="4">
        <v>22853</v>
      </c>
      <c r="G4" s="5">
        <v>20219</v>
      </c>
      <c r="H4" s="6">
        <v>17426</v>
      </c>
      <c r="I4" s="7">
        <v>15209</v>
      </c>
      <c r="J4" s="6">
        <v>13546</v>
      </c>
      <c r="K4" s="7">
        <v>12096</v>
      </c>
      <c r="L4" s="6">
        <v>11066</v>
      </c>
      <c r="M4" s="8">
        <v>10216</v>
      </c>
      <c r="N4" s="9">
        <f>(G4-C4)/C4</f>
        <v>-0.43008146122840152</v>
      </c>
      <c r="O4" s="9">
        <f>(I4-G4)/G4</f>
        <v>-0.2477867352490232</v>
      </c>
      <c r="P4" s="10">
        <f>(K4-G4)/G4</f>
        <v>-0.40175082842870569</v>
      </c>
      <c r="Q4" s="11">
        <f>(H4-D4)/D4</f>
        <v>-0.41547028042399031</v>
      </c>
      <c r="R4" s="11">
        <f>(J4-H4)/H4</f>
        <v>-0.22265580167565707</v>
      </c>
      <c r="S4" s="11">
        <f>(L4-H4)/H4</f>
        <v>-0.36497188109721107</v>
      </c>
      <c r="T4" s="12"/>
      <c r="U4" s="12"/>
      <c r="V4" s="12"/>
      <c r="W4" s="12"/>
    </row>
    <row r="5" spans="1:30" ht="12.95" customHeight="1" x14ac:dyDescent="0.15">
      <c r="A5" s="141"/>
      <c r="B5" s="13" t="s">
        <v>3</v>
      </c>
      <c r="C5" s="2">
        <v>122557</v>
      </c>
      <c r="D5" s="3">
        <v>118746</v>
      </c>
      <c r="E5" s="2">
        <v>112883</v>
      </c>
      <c r="F5" s="4">
        <v>104034</v>
      </c>
      <c r="G5" s="5">
        <v>96739</v>
      </c>
      <c r="H5" s="6">
        <v>87088</v>
      </c>
      <c r="I5" s="7">
        <v>79979</v>
      </c>
      <c r="J5" s="6">
        <v>74028</v>
      </c>
      <c r="K5" s="7">
        <v>68505</v>
      </c>
      <c r="L5" s="6">
        <v>62970</v>
      </c>
      <c r="M5" s="8">
        <v>56640</v>
      </c>
      <c r="N5" s="9">
        <f>(G5-C5)/C5</f>
        <v>-0.21066116174514715</v>
      </c>
      <c r="O5" s="9">
        <f>(I5-G5)/G5</f>
        <v>-0.1732496717973103</v>
      </c>
      <c r="P5" s="10">
        <f>(K5-G5)/G5</f>
        <v>-0.29185747216737823</v>
      </c>
      <c r="Q5" s="11">
        <f>(H5-D5)/D5</f>
        <v>-0.26660266451080455</v>
      </c>
      <c r="R5" s="11">
        <f>(J5-H5)/H5</f>
        <v>-0.1499632555575969</v>
      </c>
      <c r="S5" s="11">
        <f>(L5-H5)/H5</f>
        <v>-0.2769382693367628</v>
      </c>
      <c r="T5" s="12"/>
      <c r="U5" s="12"/>
      <c r="V5" s="12"/>
      <c r="W5" s="12"/>
    </row>
    <row r="6" spans="1:30" ht="12.95" customHeight="1" x14ac:dyDescent="0.15">
      <c r="A6" s="141"/>
      <c r="B6" s="14" t="s">
        <v>4</v>
      </c>
      <c r="C6" s="2">
        <v>24609</v>
      </c>
      <c r="D6" s="3">
        <v>30365</v>
      </c>
      <c r="E6" s="2">
        <v>35982</v>
      </c>
      <c r="F6" s="4">
        <v>40438</v>
      </c>
      <c r="G6" s="5">
        <v>43868</v>
      </c>
      <c r="H6" s="6">
        <v>44984</v>
      </c>
      <c r="I6" s="7">
        <v>47060</v>
      </c>
      <c r="J6" s="6">
        <v>46686</v>
      </c>
      <c r="K6" s="7">
        <v>45305</v>
      </c>
      <c r="L6" s="6">
        <v>43433</v>
      </c>
      <c r="M6" s="8">
        <v>42165</v>
      </c>
      <c r="N6" s="9">
        <f>(G6-C6)/C6</f>
        <v>0.78259986183916452</v>
      </c>
      <c r="O6" s="9">
        <f>(I6-G6)/G6</f>
        <v>7.2763745782802952E-2</v>
      </c>
      <c r="P6" s="10">
        <f>(K6-G6)/G6</f>
        <v>3.2757362998085161E-2</v>
      </c>
      <c r="Q6" s="11">
        <f>(H6-D6)/D6</f>
        <v>0.48144245018936277</v>
      </c>
      <c r="R6" s="11">
        <f>(J6-H6)/H6</f>
        <v>3.7835674906633469E-2</v>
      </c>
      <c r="S6" s="11">
        <f>(L6-H6)/H6</f>
        <v>-3.4478925840298776E-2</v>
      </c>
      <c r="T6" s="15"/>
      <c r="U6" s="15"/>
      <c r="V6" s="15"/>
      <c r="W6" s="15"/>
    </row>
    <row r="7" spans="1:30" s="22" customFormat="1" ht="12.95" customHeight="1" x14ac:dyDescent="0.15">
      <c r="A7" s="141"/>
      <c r="B7" s="17" t="s">
        <v>5</v>
      </c>
      <c r="C7" s="2"/>
      <c r="D7" s="18">
        <v>11358</v>
      </c>
      <c r="E7" s="2">
        <v>14471</v>
      </c>
      <c r="F7" s="19">
        <v>18586</v>
      </c>
      <c r="G7" s="5">
        <v>22371</v>
      </c>
      <c r="H7" s="8">
        <v>23038</v>
      </c>
      <c r="I7" s="7">
        <v>24657</v>
      </c>
      <c r="J7" s="8">
        <v>27028</v>
      </c>
      <c r="K7" s="7">
        <v>28006</v>
      </c>
      <c r="L7" s="8">
        <v>27265</v>
      </c>
      <c r="M7" s="8">
        <v>25971</v>
      </c>
      <c r="N7" s="20">
        <f>(G7-E7)/E7</f>
        <v>0.54591942505701052</v>
      </c>
      <c r="O7" s="20">
        <f>(I7-G7)/G7</f>
        <v>0.10218586562960977</v>
      </c>
      <c r="P7" s="21">
        <f>(K7-I7)/I7</f>
        <v>0.13582349839802085</v>
      </c>
      <c r="Q7" s="20">
        <f>(H7-F7)/F7</f>
        <v>0.23953513397180673</v>
      </c>
      <c r="R7" s="20">
        <f>(J7-H7)/H7</f>
        <v>0.17319211737129958</v>
      </c>
      <c r="S7" s="20">
        <f>(L7-J7)/J7</f>
        <v>8.7686843273642144E-3</v>
      </c>
      <c r="T7" s="15"/>
      <c r="U7" s="15"/>
      <c r="V7" s="15"/>
      <c r="W7" s="15"/>
    </row>
    <row r="8" spans="1:30" s="22" customFormat="1" ht="12.95" customHeight="1" x14ac:dyDescent="0.15">
      <c r="A8" s="141"/>
      <c r="B8" s="23" t="s">
        <v>6</v>
      </c>
      <c r="C8" s="2"/>
      <c r="D8" s="18">
        <v>4063</v>
      </c>
      <c r="E8" s="2">
        <v>5111</v>
      </c>
      <c r="F8" s="4">
        <v>6778</v>
      </c>
      <c r="G8" s="5">
        <v>8255</v>
      </c>
      <c r="H8" s="6">
        <v>8436</v>
      </c>
      <c r="I8" s="7">
        <v>9159</v>
      </c>
      <c r="J8" s="6">
        <v>10296</v>
      </c>
      <c r="K8" s="7">
        <v>10755</v>
      </c>
      <c r="L8" s="6">
        <v>10450</v>
      </c>
      <c r="M8" s="8">
        <v>9861</v>
      </c>
      <c r="N8" s="24">
        <f t="shared" ref="N8:V9" si="0">E23/E8</f>
        <v>4.774016826452749E-2</v>
      </c>
      <c r="O8" s="24">
        <f t="shared" si="0"/>
        <v>5.5916199468869873E-2</v>
      </c>
      <c r="P8" s="24">
        <f t="shared" si="0"/>
        <v>7.1835251362810423E-2</v>
      </c>
      <c r="Q8" s="24">
        <f t="shared" si="0"/>
        <v>8.0740739444185847E-2</v>
      </c>
      <c r="R8" s="24">
        <f t="shared" si="0"/>
        <v>8.3709455988512121E-2</v>
      </c>
      <c r="S8" s="24">
        <f t="shared" si="0"/>
        <v>8.3632684612835975E-2</v>
      </c>
      <c r="T8" s="25">
        <f t="shared" si="0"/>
        <v>8.3955846499258135E-2</v>
      </c>
      <c r="U8" s="25">
        <f t="shared" si="0"/>
        <v>8.461869253007917E-2</v>
      </c>
      <c r="V8" s="25">
        <f t="shared" si="0"/>
        <v>8.5668775177475079E-2</v>
      </c>
      <c r="W8" s="143" t="s">
        <v>7</v>
      </c>
    </row>
    <row r="9" spans="1:30" s="22" customFormat="1" ht="12.95" customHeight="1" x14ac:dyDescent="0.15">
      <c r="A9" s="141"/>
      <c r="B9" s="23" t="s">
        <v>8</v>
      </c>
      <c r="C9" s="2"/>
      <c r="D9" s="18">
        <v>7295</v>
      </c>
      <c r="E9" s="2">
        <v>9360</v>
      </c>
      <c r="F9" s="4">
        <v>11807</v>
      </c>
      <c r="G9" s="5">
        <v>14116</v>
      </c>
      <c r="H9" s="6">
        <v>14602</v>
      </c>
      <c r="I9" s="7">
        <v>15498</v>
      </c>
      <c r="J9" s="6">
        <v>16732</v>
      </c>
      <c r="K9" s="7">
        <v>17251</v>
      </c>
      <c r="L9" s="6">
        <v>16815</v>
      </c>
      <c r="M9" s="8">
        <v>16110</v>
      </c>
      <c r="N9" s="24">
        <f t="shared" si="0"/>
        <v>0.13173076923076923</v>
      </c>
      <c r="O9" s="24">
        <f t="shared" si="0"/>
        <v>0.14313542813585162</v>
      </c>
      <c r="P9" s="24">
        <f t="shared" si="0"/>
        <v>0.1642108245962029</v>
      </c>
      <c r="Q9" s="24">
        <f t="shared" si="0"/>
        <v>0.1734872557789211</v>
      </c>
      <c r="R9" s="24">
        <f t="shared" si="0"/>
        <v>0.17999071242072687</v>
      </c>
      <c r="S9" s="24">
        <f t="shared" si="0"/>
        <v>0.18530942107897483</v>
      </c>
      <c r="T9" s="24">
        <f t="shared" si="0"/>
        <v>0.18752533311405506</v>
      </c>
      <c r="U9" s="24">
        <f t="shared" si="0"/>
        <v>0.18794030158737632</v>
      </c>
      <c r="V9" s="24">
        <f t="shared" si="0"/>
        <v>0.18717446022367767</v>
      </c>
      <c r="W9" s="143"/>
    </row>
    <row r="10" spans="1:30" s="22" customFormat="1" ht="12.95" customHeight="1" x14ac:dyDescent="0.15">
      <c r="A10" s="141"/>
      <c r="B10" s="17" t="s">
        <v>9</v>
      </c>
      <c r="C10" s="2"/>
      <c r="D10" s="19">
        <f>D12+D13</f>
        <v>2223</v>
      </c>
      <c r="E10" s="5">
        <f>E12+E13</f>
        <v>3258</v>
      </c>
      <c r="F10" s="19">
        <f>F12+F13</f>
        <v>4245</v>
      </c>
      <c r="G10" s="5">
        <f>G12+G13</f>
        <v>5841</v>
      </c>
      <c r="H10" s="8">
        <f>H12+H13</f>
        <v>6895</v>
      </c>
      <c r="I10" s="7">
        <f t="shared" ref="I10:M10" si="1">I12+I13</f>
        <v>8495</v>
      </c>
      <c r="J10" s="8">
        <f t="shared" si="1"/>
        <v>9511</v>
      </c>
      <c r="K10" s="7">
        <f t="shared" si="1"/>
        <v>10070</v>
      </c>
      <c r="L10" s="8">
        <f t="shared" si="1"/>
        <v>11474</v>
      </c>
      <c r="M10" s="8">
        <f t="shared" si="1"/>
        <v>11911</v>
      </c>
      <c r="N10" s="20">
        <f>(G10-E10)/E10</f>
        <v>0.79281767955801108</v>
      </c>
      <c r="O10" s="20">
        <f>(I10-G10)/G10</f>
        <v>0.45437425098442047</v>
      </c>
      <c r="P10" s="21">
        <f>(K10-I10)/I10</f>
        <v>0.18540317834020012</v>
      </c>
      <c r="Q10" s="20">
        <f>(H10-F10)/F10</f>
        <v>0.62426383981154299</v>
      </c>
      <c r="R10" s="20">
        <f>(J10-H10)/H10</f>
        <v>0.37940536620739668</v>
      </c>
      <c r="S10" s="20">
        <f>(L10-J10)/J10</f>
        <v>0.20639259804436969</v>
      </c>
      <c r="T10" s="26"/>
      <c r="U10" s="26"/>
      <c r="V10" s="26"/>
      <c r="W10" s="26"/>
    </row>
    <row r="11" spans="1:30" s="22" customFormat="1" ht="12.95" customHeight="1" x14ac:dyDescent="0.15">
      <c r="A11" s="141"/>
      <c r="B11" s="23" t="s">
        <v>10</v>
      </c>
      <c r="C11" s="2"/>
      <c r="D11" s="27"/>
      <c r="E11" s="28">
        <f>E10-D10</f>
        <v>1035</v>
      </c>
      <c r="F11" s="27">
        <f>F10-E10</f>
        <v>987</v>
      </c>
      <c r="G11" s="28">
        <f>G10-F10</f>
        <v>1596</v>
      </c>
      <c r="H11" s="29">
        <f t="shared" ref="H11:M11" si="2">H10-G10</f>
        <v>1054</v>
      </c>
      <c r="I11" s="30">
        <f t="shared" si="2"/>
        <v>1600</v>
      </c>
      <c r="J11" s="29">
        <f t="shared" si="2"/>
        <v>1016</v>
      </c>
      <c r="K11" s="30">
        <f t="shared" si="2"/>
        <v>559</v>
      </c>
      <c r="L11" s="29">
        <f t="shared" si="2"/>
        <v>1404</v>
      </c>
      <c r="M11" s="30">
        <f t="shared" si="2"/>
        <v>437</v>
      </c>
      <c r="N11" s="31">
        <v>2010</v>
      </c>
      <c r="O11" s="31">
        <v>2020</v>
      </c>
      <c r="P11" s="31">
        <v>2030</v>
      </c>
      <c r="Q11" s="32">
        <v>2015</v>
      </c>
      <c r="R11" s="32">
        <v>2025</v>
      </c>
      <c r="S11" s="32">
        <v>2035</v>
      </c>
      <c r="T11" s="33"/>
      <c r="U11" s="34"/>
      <c r="V11" s="34"/>
      <c r="W11" s="34"/>
    </row>
    <row r="12" spans="1:30" s="22" customFormat="1" ht="12.95" customHeight="1" x14ac:dyDescent="0.15">
      <c r="A12" s="141"/>
      <c r="B12" s="23" t="s">
        <v>11</v>
      </c>
      <c r="C12" s="2"/>
      <c r="D12" s="18">
        <v>677</v>
      </c>
      <c r="E12" s="2">
        <v>926</v>
      </c>
      <c r="F12" s="4">
        <v>1161</v>
      </c>
      <c r="G12" s="5">
        <v>1602</v>
      </c>
      <c r="H12" s="6">
        <v>1971</v>
      </c>
      <c r="I12" s="7">
        <v>2531</v>
      </c>
      <c r="J12" s="6">
        <v>2859</v>
      </c>
      <c r="K12" s="7">
        <v>3112</v>
      </c>
      <c r="L12" s="6">
        <v>3700</v>
      </c>
      <c r="M12" s="7">
        <v>3846</v>
      </c>
      <c r="N12" s="35">
        <f>G5/$E5</f>
        <v>0.85698466553865504</v>
      </c>
      <c r="O12" s="35">
        <f>I5/$E5</f>
        <v>0.7085123534987553</v>
      </c>
      <c r="P12" s="35">
        <f>K5/$E5</f>
        <v>0.60686728736833717</v>
      </c>
      <c r="Q12" s="36">
        <f>H5/$F5</f>
        <v>0.83711094449891377</v>
      </c>
      <c r="R12" s="36">
        <f>J5/$F5</f>
        <v>0.71157506199896192</v>
      </c>
      <c r="S12" s="36">
        <f>L5/$F5</f>
        <v>0.60528288828652166</v>
      </c>
      <c r="T12" s="37" t="s">
        <v>12</v>
      </c>
      <c r="U12" s="29"/>
      <c r="V12" s="29"/>
      <c r="W12" s="29"/>
    </row>
    <row r="13" spans="1:30" s="22" customFormat="1" ht="12.95" customHeight="1" x14ac:dyDescent="0.15">
      <c r="A13" s="141"/>
      <c r="B13" s="23" t="s">
        <v>13</v>
      </c>
      <c r="C13" s="2"/>
      <c r="D13" s="18">
        <v>1546</v>
      </c>
      <c r="E13" s="2">
        <v>2332</v>
      </c>
      <c r="F13" s="4">
        <v>3084</v>
      </c>
      <c r="G13" s="5">
        <v>4239</v>
      </c>
      <c r="H13" s="6">
        <v>4924</v>
      </c>
      <c r="I13" s="7">
        <v>5964</v>
      </c>
      <c r="J13" s="6">
        <v>6652</v>
      </c>
      <c r="K13" s="7">
        <v>6958</v>
      </c>
      <c r="L13" s="6">
        <v>7774</v>
      </c>
      <c r="M13" s="7">
        <v>8065</v>
      </c>
      <c r="N13" s="35">
        <f>G10/$E10</f>
        <v>1.7928176795580111</v>
      </c>
      <c r="O13" s="35">
        <f>I10/$E10</f>
        <v>2.6074278698588089</v>
      </c>
      <c r="P13" s="35">
        <f>K10/$E10</f>
        <v>3.0908532842234502</v>
      </c>
      <c r="Q13" s="36">
        <f>H10/$F10</f>
        <v>1.624263839811543</v>
      </c>
      <c r="R13" s="36">
        <f>J10/$F10</f>
        <v>2.2405182567726736</v>
      </c>
      <c r="S13" s="36">
        <f>L10/$F10</f>
        <v>2.7029446407538282</v>
      </c>
      <c r="T13" s="38" t="s">
        <v>14</v>
      </c>
      <c r="U13" s="29"/>
      <c r="V13" s="29"/>
      <c r="W13" s="29"/>
    </row>
    <row r="14" spans="1:30" ht="12.95" customHeight="1" x14ac:dyDescent="0.15">
      <c r="A14" s="141"/>
      <c r="B14" s="39" t="s">
        <v>15</v>
      </c>
      <c r="C14" s="40">
        <f t="shared" ref="C14:M14" si="3">C5/C3</f>
        <v>0.67003624713658561</v>
      </c>
      <c r="D14" s="41">
        <f t="shared" si="3"/>
        <v>0.66367096460488595</v>
      </c>
      <c r="E14" s="40">
        <f t="shared" si="3"/>
        <v>0.64586504022245361</v>
      </c>
      <c r="F14" s="24">
        <f t="shared" si="3"/>
        <v>0.62175181085797615</v>
      </c>
      <c r="G14" s="42">
        <f t="shared" si="3"/>
        <v>0.60151343688209613</v>
      </c>
      <c r="H14" s="43">
        <f t="shared" si="3"/>
        <v>0.58253622122035076</v>
      </c>
      <c r="I14" s="44">
        <f t="shared" si="3"/>
        <v>0.56225043585850065</v>
      </c>
      <c r="J14" s="43">
        <f t="shared" si="3"/>
        <v>0.55137792343214653</v>
      </c>
      <c r="K14" s="44">
        <f t="shared" si="3"/>
        <v>0.54409638936984739</v>
      </c>
      <c r="L14" s="43">
        <f t="shared" si="3"/>
        <v>0.53605632124220004</v>
      </c>
      <c r="M14" s="45">
        <f t="shared" si="3"/>
        <v>0.51953293402188572</v>
      </c>
      <c r="N14" s="16"/>
      <c r="O14" s="46" t="s">
        <v>16</v>
      </c>
      <c r="P14" s="46" t="s">
        <v>17</v>
      </c>
      <c r="Q14" s="47"/>
      <c r="R14" s="47"/>
      <c r="S14" s="47"/>
      <c r="T14" s="12"/>
      <c r="U14" s="12"/>
      <c r="V14" s="12"/>
      <c r="W14" s="16"/>
    </row>
    <row r="15" spans="1:30" ht="12.95" customHeight="1" x14ac:dyDescent="0.15">
      <c r="A15" s="141"/>
      <c r="B15" s="48" t="s">
        <v>18</v>
      </c>
      <c r="C15" s="42">
        <f t="shared" ref="C15:M15" si="4">C6/C3</f>
        <v>0.13454084226755089</v>
      </c>
      <c r="D15" s="24">
        <f t="shared" si="4"/>
        <v>0.16970987519771075</v>
      </c>
      <c r="E15" s="42">
        <f t="shared" si="4"/>
        <v>0.20587259266040348</v>
      </c>
      <c r="F15" s="24">
        <f t="shared" si="4"/>
        <v>0.24167483445291768</v>
      </c>
      <c r="G15" s="42">
        <f t="shared" si="4"/>
        <v>0.27276684118239586</v>
      </c>
      <c r="H15" s="43">
        <f t="shared" si="4"/>
        <v>0.30090034649292968</v>
      </c>
      <c r="I15" s="44">
        <f t="shared" si="4"/>
        <v>0.33083066194252292</v>
      </c>
      <c r="J15" s="43">
        <f t="shared" si="4"/>
        <v>0.34772828839565023</v>
      </c>
      <c r="K15" s="44">
        <f t="shared" si="4"/>
        <v>0.35983193811256015</v>
      </c>
      <c r="L15" s="43">
        <f t="shared" si="4"/>
        <v>0.36974010164383797</v>
      </c>
      <c r="M15" s="45">
        <f t="shared" si="4"/>
        <v>0.38676034892360189</v>
      </c>
      <c r="N15" s="16" t="s">
        <v>19</v>
      </c>
      <c r="O15" s="49">
        <f>(H5-G5)/G5</f>
        <v>-9.9763280579704156E-2</v>
      </c>
      <c r="P15" s="49">
        <f>(H5-F5)/F5</f>
        <v>-0.16288905550108618</v>
      </c>
      <c r="Q15" s="47"/>
      <c r="R15" s="47"/>
      <c r="S15" s="47"/>
      <c r="T15" s="12"/>
      <c r="U15" s="12"/>
      <c r="V15" s="12"/>
      <c r="W15" s="50"/>
    </row>
    <row r="16" spans="1:30" ht="12.95" customHeight="1" x14ac:dyDescent="0.15">
      <c r="A16" s="141"/>
      <c r="B16" s="51" t="s">
        <v>20</v>
      </c>
      <c r="C16" s="52" t="e">
        <f>C5/C10</f>
        <v>#DIV/0!</v>
      </c>
      <c r="D16" s="53">
        <f t="shared" ref="D16:M16" si="5">D5/D10</f>
        <v>53.417004048582996</v>
      </c>
      <c r="E16" s="52">
        <f t="shared" si="5"/>
        <v>34.647943523634133</v>
      </c>
      <c r="F16" s="53">
        <f t="shared" si="5"/>
        <v>24.507420494699648</v>
      </c>
      <c r="G16" s="52">
        <f t="shared" si="5"/>
        <v>16.562061290874851</v>
      </c>
      <c r="H16" s="54">
        <f t="shared" si="5"/>
        <v>12.63060188542422</v>
      </c>
      <c r="I16" s="55">
        <f t="shared" si="5"/>
        <v>9.4148322542672158</v>
      </c>
      <c r="J16" s="54">
        <f t="shared" si="5"/>
        <v>7.7834086846808956</v>
      </c>
      <c r="K16" s="55">
        <f t="shared" si="5"/>
        <v>6.8028798411122144</v>
      </c>
      <c r="L16" s="54">
        <f t="shared" si="5"/>
        <v>5.4880599616524313</v>
      </c>
      <c r="M16" s="56">
        <f t="shared" si="5"/>
        <v>4.7552682394425325</v>
      </c>
      <c r="N16" s="16" t="s">
        <v>21</v>
      </c>
      <c r="O16" s="49">
        <f>(H7-G7)/G7</f>
        <v>2.981538599079165E-2</v>
      </c>
      <c r="P16" s="49">
        <f>(H7-F7)/F7</f>
        <v>0.23953513397180673</v>
      </c>
      <c r="Q16" s="57"/>
      <c r="R16" s="58"/>
      <c r="S16" s="59"/>
      <c r="T16" s="12"/>
      <c r="U16" s="12"/>
      <c r="V16" s="12"/>
      <c r="W16" s="16"/>
    </row>
    <row r="17" spans="1:34" s="67" customFormat="1" x14ac:dyDescent="0.15">
      <c r="A17" s="141"/>
      <c r="B17" s="60" t="s">
        <v>22</v>
      </c>
      <c r="C17" s="61"/>
      <c r="D17" s="41"/>
      <c r="E17" s="61">
        <f t="shared" ref="E17:M17" si="6">E7/E3</f>
        <v>8.2796461797251364E-2</v>
      </c>
      <c r="F17" s="41">
        <f t="shared" si="6"/>
        <v>0.11107790872797686</v>
      </c>
      <c r="G17" s="61">
        <f t="shared" si="6"/>
        <v>0.13910064293086938</v>
      </c>
      <c r="H17" s="62">
        <f t="shared" si="6"/>
        <v>0.15410239601867584</v>
      </c>
      <c r="I17" s="63">
        <f t="shared" si="6"/>
        <v>0.17333811371688881</v>
      </c>
      <c r="J17" s="62">
        <f t="shared" si="6"/>
        <v>0.20131088931923133</v>
      </c>
      <c r="K17" s="63">
        <f t="shared" si="6"/>
        <v>0.22243578542722348</v>
      </c>
      <c r="L17" s="62">
        <f t="shared" si="6"/>
        <v>0.23210378908477983</v>
      </c>
      <c r="M17" s="63">
        <f t="shared" si="6"/>
        <v>0.23822015941882757</v>
      </c>
      <c r="N17" s="64">
        <v>2000</v>
      </c>
      <c r="O17" s="65">
        <v>2005</v>
      </c>
      <c r="P17" s="64">
        <v>2010</v>
      </c>
      <c r="Q17" s="65">
        <v>2015</v>
      </c>
      <c r="R17" s="64">
        <v>2020</v>
      </c>
      <c r="S17" s="65">
        <v>2025</v>
      </c>
      <c r="T17" s="64">
        <v>2030</v>
      </c>
      <c r="U17" s="65">
        <v>2035</v>
      </c>
      <c r="V17" s="64">
        <v>2040</v>
      </c>
      <c r="W17" s="66"/>
    </row>
    <row r="18" spans="1:34" x14ac:dyDescent="0.15">
      <c r="A18" s="141"/>
      <c r="B18" s="1" t="s">
        <v>23</v>
      </c>
      <c r="C18" s="5"/>
      <c r="D18" s="68"/>
      <c r="E18" s="5">
        <v>57259</v>
      </c>
      <c r="F18" s="68">
        <v>56857</v>
      </c>
      <c r="G18" s="5">
        <v>57871</v>
      </c>
      <c r="H18" s="69">
        <f t="shared" ref="H18:M18" si="7">H3/Q18</f>
        <v>55428.781215917363</v>
      </c>
      <c r="I18" s="7">
        <f t="shared" si="7"/>
        <v>53554.074048646304</v>
      </c>
      <c r="J18" s="69">
        <f t="shared" si="7"/>
        <v>50939.50553142657</v>
      </c>
      <c r="K18" s="7">
        <f t="shared" si="7"/>
        <v>47956.246729793944</v>
      </c>
      <c r="L18" s="69">
        <f t="shared" si="7"/>
        <v>44830.114073974968</v>
      </c>
      <c r="M18" s="7">
        <f t="shared" si="7"/>
        <v>41646.763972343841</v>
      </c>
      <c r="N18" s="70">
        <f>E3/E18</f>
        <v>3.0524109746939345</v>
      </c>
      <c r="O18" s="70">
        <f>F3/F18</f>
        <v>2.9428918163110964</v>
      </c>
      <c r="P18" s="70">
        <f>G3/G18</f>
        <v>2.7790430440116811</v>
      </c>
      <c r="Q18" s="71">
        <f>P18+(P18-O18)/2</f>
        <v>2.6971186578619735</v>
      </c>
      <c r="R18" s="71">
        <f t="shared" ref="R18:U26" si="8">Q18+(Q18-P18)/2</f>
        <v>2.6561564647871196</v>
      </c>
      <c r="S18" s="71">
        <f t="shared" si="8"/>
        <v>2.635675368249693</v>
      </c>
      <c r="T18" s="71">
        <f t="shared" si="8"/>
        <v>2.6254348199809794</v>
      </c>
      <c r="U18" s="71">
        <f>T18+(T18-S18)/2</f>
        <v>2.6203145458466226</v>
      </c>
      <c r="V18" s="71">
        <f t="shared" ref="V18:V26" si="9">U18+(U18-T18)/2</f>
        <v>2.6177544087794442</v>
      </c>
      <c r="W18" s="67"/>
    </row>
    <row r="19" spans="1:34" ht="12.95" customHeight="1" x14ac:dyDescent="0.15">
      <c r="A19" s="141"/>
      <c r="B19" s="72" t="s">
        <v>25</v>
      </c>
      <c r="C19" s="73"/>
      <c r="D19" s="74"/>
      <c r="E19" s="73">
        <f t="shared" ref="E19:M19" si="10">E20+E21</f>
        <v>3374</v>
      </c>
      <c r="F19" s="74">
        <f t="shared" si="10"/>
        <v>4330</v>
      </c>
      <c r="G19" s="75">
        <f t="shared" si="10"/>
        <v>5400</v>
      </c>
      <c r="H19" s="76">
        <f t="shared" si="10"/>
        <v>5897.6764848903767</v>
      </c>
      <c r="I19" s="77">
        <f t="shared" si="10"/>
        <v>6358.3169871425171</v>
      </c>
      <c r="J19" s="76">
        <f t="shared" si="10"/>
        <v>6401.2687617219954</v>
      </c>
      <c r="K19" s="77">
        <f t="shared" si="10"/>
        <v>6257.2743486928021</v>
      </c>
      <c r="L19" s="76">
        <f t="shared" si="10"/>
        <v>6020.4665029140933</v>
      </c>
      <c r="M19" s="77">
        <f t="shared" si="10"/>
        <v>5855.2564556085135</v>
      </c>
      <c r="N19" s="24">
        <f>E19/E6</f>
        <v>9.3769106775610025E-2</v>
      </c>
      <c r="O19" s="24">
        <f>F19/F6</f>
        <v>0.10707750136010682</v>
      </c>
      <c r="P19" s="24">
        <f>G19/G6</f>
        <v>0.12309656241451628</v>
      </c>
      <c r="Q19" s="78">
        <f>P19+(P19-O19)/2</f>
        <v>0.13110609294172099</v>
      </c>
      <c r="R19" s="78">
        <f t="shared" si="8"/>
        <v>0.13511085820532334</v>
      </c>
      <c r="S19" s="78">
        <f t="shared" si="8"/>
        <v>0.13711324083712451</v>
      </c>
      <c r="T19" s="78">
        <f t="shared" si="8"/>
        <v>0.1381144321530251</v>
      </c>
      <c r="U19" s="78">
        <f>T19+(T19-S19)/2</f>
        <v>0.1386150278109754</v>
      </c>
      <c r="V19" s="78">
        <f t="shared" si="9"/>
        <v>0.13886532563995055</v>
      </c>
      <c r="X19" s="79"/>
      <c r="Y19" s="80"/>
      <c r="Z19" s="79"/>
      <c r="AA19" s="80"/>
      <c r="AB19" s="81"/>
      <c r="AC19" s="81"/>
      <c r="AD19" s="81"/>
      <c r="AE19" s="81"/>
      <c r="AF19" s="81"/>
      <c r="AG19" s="81"/>
    </row>
    <row r="20" spans="1:34" ht="12.95" customHeight="1" x14ac:dyDescent="0.15">
      <c r="A20" s="141"/>
      <c r="B20" s="1" t="s">
        <v>24</v>
      </c>
      <c r="C20" s="82"/>
      <c r="D20" s="83"/>
      <c r="E20" s="82">
        <v>744</v>
      </c>
      <c r="F20" s="68">
        <v>1056</v>
      </c>
      <c r="G20" s="5">
        <v>1438</v>
      </c>
      <c r="H20" s="69">
        <f t="shared" ref="H20:M20" si="11">H6*Q20</f>
        <v>1624.5167473518845</v>
      </c>
      <c r="I20" s="7">
        <f t="shared" si="11"/>
        <v>1777.9145312755297</v>
      </c>
      <c r="J20" s="69">
        <f t="shared" si="11"/>
        <v>1802.686645725634</v>
      </c>
      <c r="K20" s="7">
        <f t="shared" si="11"/>
        <v>1768.2375890157318</v>
      </c>
      <c r="L20" s="69">
        <f t="shared" si="11"/>
        <v>1704.221896059011</v>
      </c>
      <c r="M20" s="7">
        <f t="shared" si="11"/>
        <v>1658.8599941757686</v>
      </c>
      <c r="N20" s="24">
        <f>E20/E6</f>
        <v>2.0677005169251292E-2</v>
      </c>
      <c r="O20" s="24">
        <f>F20/F6</f>
        <v>2.6114051140016817E-2</v>
      </c>
      <c r="P20" s="24">
        <f>G20/G6</f>
        <v>3.2780158657791554E-2</v>
      </c>
      <c r="Q20" s="78">
        <f t="shared" ref="Q20:Q26" si="12">P20+(P20-O20)/2</f>
        <v>3.6113212416678919E-2</v>
      </c>
      <c r="R20" s="78">
        <f t="shared" si="8"/>
        <v>3.7779739296122605E-2</v>
      </c>
      <c r="S20" s="78">
        <f t="shared" si="8"/>
        <v>3.8613002735844448E-2</v>
      </c>
      <c r="T20" s="78">
        <f t="shared" si="8"/>
        <v>3.902963445570537E-2</v>
      </c>
      <c r="U20" s="78">
        <f t="shared" si="8"/>
        <v>3.9237950315635831E-2</v>
      </c>
      <c r="V20" s="78">
        <f t="shared" si="9"/>
        <v>3.9342108245601061E-2</v>
      </c>
      <c r="W20" s="50"/>
      <c r="X20" s="79"/>
      <c r="Y20" s="80"/>
      <c r="Z20" s="79"/>
      <c r="AA20" s="80"/>
      <c r="AB20" s="81"/>
      <c r="AC20" s="81"/>
      <c r="AD20" s="81"/>
      <c r="AE20" s="81"/>
      <c r="AF20" s="81"/>
      <c r="AG20" s="81"/>
    </row>
    <row r="21" spans="1:34" ht="12.95" customHeight="1" x14ac:dyDescent="0.15">
      <c r="A21" s="141"/>
      <c r="B21" s="1" t="s">
        <v>26</v>
      </c>
      <c r="C21" s="82"/>
      <c r="D21" s="83"/>
      <c r="E21" s="82">
        <v>2630</v>
      </c>
      <c r="F21" s="68">
        <v>3274</v>
      </c>
      <c r="G21" s="5">
        <v>3962</v>
      </c>
      <c r="H21" s="69">
        <f t="shared" ref="H21:M21" si="13">H6*Q21</f>
        <v>4273.1597375384927</v>
      </c>
      <c r="I21" s="7">
        <f t="shared" si="13"/>
        <v>4580.4024558669871</v>
      </c>
      <c r="J21" s="69">
        <f t="shared" si="13"/>
        <v>4598.5821159963616</v>
      </c>
      <c r="K21" s="7">
        <f t="shared" si="13"/>
        <v>4489.0367596770702</v>
      </c>
      <c r="L21" s="69">
        <f t="shared" si="13"/>
        <v>4316.2446068550826</v>
      </c>
      <c r="M21" s="7">
        <f t="shared" si="13"/>
        <v>4196.3964614327451</v>
      </c>
      <c r="N21" s="24">
        <f t="shared" ref="N21:P22" si="14">E21/E6</f>
        <v>7.3092101606358734E-2</v>
      </c>
      <c r="O21" s="24">
        <f t="shared" si="14"/>
        <v>8.0963450220090008E-2</v>
      </c>
      <c r="P21" s="24">
        <f t="shared" si="14"/>
        <v>9.0316403756724714E-2</v>
      </c>
      <c r="Q21" s="78">
        <f t="shared" si="12"/>
        <v>9.4992880525042067E-2</v>
      </c>
      <c r="R21" s="78">
        <f t="shared" si="8"/>
        <v>9.7331118909200737E-2</v>
      </c>
      <c r="S21" s="78">
        <f t="shared" si="8"/>
        <v>9.8500238101280072E-2</v>
      </c>
      <c r="T21" s="78">
        <f t="shared" si="8"/>
        <v>9.9084797697319732E-2</v>
      </c>
      <c r="U21" s="78">
        <f t="shared" si="8"/>
        <v>9.9377077495339555E-2</v>
      </c>
      <c r="V21" s="78">
        <f t="shared" si="9"/>
        <v>9.9523217394349467E-2</v>
      </c>
      <c r="W21" s="84"/>
      <c r="X21" s="79"/>
      <c r="Y21" s="80"/>
      <c r="Z21" s="79"/>
      <c r="AA21" s="80"/>
      <c r="AB21" s="81"/>
      <c r="AC21" s="81"/>
      <c r="AD21" s="81"/>
      <c r="AE21" s="81"/>
      <c r="AF21" s="81"/>
      <c r="AG21" s="81"/>
    </row>
    <row r="22" spans="1:34" ht="12.95" customHeight="1" x14ac:dyDescent="0.15">
      <c r="A22" s="141"/>
      <c r="B22" s="72" t="s">
        <v>27</v>
      </c>
      <c r="C22" s="73"/>
      <c r="D22" s="74"/>
      <c r="E22" s="85">
        <f t="shared" ref="E22:M22" si="15">E23+E24</f>
        <v>1477</v>
      </c>
      <c r="F22" s="86">
        <f t="shared" si="15"/>
        <v>2069</v>
      </c>
      <c r="G22" s="75">
        <f t="shared" si="15"/>
        <v>2911</v>
      </c>
      <c r="H22" s="76">
        <f t="shared" si="15"/>
        <v>3214.3897868349577</v>
      </c>
      <c r="I22" s="77">
        <f t="shared" si="15"/>
        <v>3556.1909684952075</v>
      </c>
      <c r="J22" s="76">
        <f t="shared" si="15"/>
        <v>3961.6793542671658</v>
      </c>
      <c r="K22" s="77">
        <f t="shared" si="15"/>
        <v>4137.9446506500854</v>
      </c>
      <c r="L22" s="76">
        <f t="shared" si="15"/>
        <v>4044.4815081310603</v>
      </c>
      <c r="M22" s="77">
        <f t="shared" si="15"/>
        <v>3860.1603462285293</v>
      </c>
      <c r="N22" s="87">
        <f t="shared" si="14"/>
        <v>0.10206620136825374</v>
      </c>
      <c r="O22" s="87">
        <f t="shared" si="14"/>
        <v>0.11132034864952114</v>
      </c>
      <c r="P22" s="87">
        <f t="shared" si="14"/>
        <v>0.1301238210182826</v>
      </c>
      <c r="Q22" s="88">
        <f t="shared" si="12"/>
        <v>0.13952555720266333</v>
      </c>
      <c r="R22" s="88">
        <f t="shared" si="8"/>
        <v>0.14422642529485369</v>
      </c>
      <c r="S22" s="88">
        <f t="shared" si="8"/>
        <v>0.14657685934094888</v>
      </c>
      <c r="T22" s="88">
        <f t="shared" si="8"/>
        <v>0.14775207636399648</v>
      </c>
      <c r="U22" s="88">
        <f t="shared" si="8"/>
        <v>0.14833968487552029</v>
      </c>
      <c r="V22" s="88">
        <f t="shared" si="9"/>
        <v>0.14863348913128221</v>
      </c>
      <c r="W22" s="12"/>
      <c r="X22" s="79"/>
      <c r="Y22" s="80"/>
      <c r="Z22" s="79"/>
      <c r="AA22" s="80"/>
      <c r="AB22" s="81"/>
      <c r="AC22" s="81"/>
      <c r="AD22" s="81"/>
      <c r="AE22" s="81"/>
      <c r="AF22" s="81"/>
      <c r="AG22" s="81"/>
    </row>
    <row r="23" spans="1:34" ht="12.95" customHeight="1" x14ac:dyDescent="0.15">
      <c r="A23" s="141"/>
      <c r="B23" s="1" t="s">
        <v>24</v>
      </c>
      <c r="C23" s="82"/>
      <c r="D23" s="83"/>
      <c r="E23" s="82">
        <v>244</v>
      </c>
      <c r="F23" s="68">
        <v>379</v>
      </c>
      <c r="G23" s="5">
        <v>593</v>
      </c>
      <c r="H23" s="69">
        <f t="shared" ref="H23:M23" si="16">H7*Q23</f>
        <v>681.12887795115182</v>
      </c>
      <c r="I23" s="7">
        <f t="shared" si="16"/>
        <v>766.69490739878256</v>
      </c>
      <c r="J23" s="69">
        <f t="shared" si="16"/>
        <v>861.08212077375924</v>
      </c>
      <c r="K23" s="7">
        <f t="shared" si="16"/>
        <v>902.9451290995213</v>
      </c>
      <c r="L23" s="69">
        <f t="shared" si="16"/>
        <v>884.26533693932731</v>
      </c>
      <c r="M23" s="7">
        <f t="shared" si="16"/>
        <v>844.77979202508175</v>
      </c>
      <c r="N23" s="24">
        <f>E23/E7</f>
        <v>1.6861308824545642E-2</v>
      </c>
      <c r="O23" s="24">
        <f>F23/F7</f>
        <v>2.0391692671903584E-2</v>
      </c>
      <c r="P23" s="24">
        <f>G23/G7</f>
        <v>2.6507532072772785E-2</v>
      </c>
      <c r="Q23" s="78">
        <f t="shared" si="12"/>
        <v>2.9565451773207387E-2</v>
      </c>
      <c r="R23" s="78">
        <f t="shared" si="8"/>
        <v>3.1094411623424689E-2</v>
      </c>
      <c r="S23" s="78">
        <f t="shared" si="8"/>
        <v>3.1858891548533344E-2</v>
      </c>
      <c r="T23" s="78">
        <f t="shared" si="8"/>
        <v>3.2241131511087671E-2</v>
      </c>
      <c r="U23" s="78">
        <f t="shared" si="8"/>
        <v>3.2432251492364839E-2</v>
      </c>
      <c r="V23" s="78">
        <f t="shared" si="9"/>
        <v>3.2527811483003419E-2</v>
      </c>
      <c r="W23" s="12"/>
      <c r="X23" s="79"/>
      <c r="Y23" s="80"/>
      <c r="Z23" s="79"/>
      <c r="AA23" s="80"/>
      <c r="AB23" s="81"/>
      <c r="AC23" s="81"/>
      <c r="AD23" s="81"/>
      <c r="AE23" s="81"/>
      <c r="AF23" s="81"/>
      <c r="AG23" s="81"/>
    </row>
    <row r="24" spans="1:34" ht="12.95" customHeight="1" x14ac:dyDescent="0.15">
      <c r="A24" s="141"/>
      <c r="B24" s="1" t="s">
        <v>26</v>
      </c>
      <c r="C24" s="82"/>
      <c r="D24" s="83"/>
      <c r="E24" s="82">
        <v>1233</v>
      </c>
      <c r="F24" s="68">
        <v>1690</v>
      </c>
      <c r="G24" s="5">
        <v>2318</v>
      </c>
      <c r="H24" s="69">
        <f t="shared" ref="H24:M24" si="17">H7*Q24</f>
        <v>2533.2609088838058</v>
      </c>
      <c r="I24" s="7">
        <f t="shared" si="17"/>
        <v>2789.4960610964249</v>
      </c>
      <c r="J24" s="69">
        <f t="shared" si="17"/>
        <v>3100.5972334934067</v>
      </c>
      <c r="K24" s="7">
        <f t="shared" si="17"/>
        <v>3234.9995215505637</v>
      </c>
      <c r="L24" s="69">
        <f t="shared" si="17"/>
        <v>3160.2161711917329</v>
      </c>
      <c r="M24" s="7">
        <f t="shared" si="17"/>
        <v>3015.3805542034474</v>
      </c>
      <c r="N24" s="24">
        <f>E24/E7</f>
        <v>8.5204892543708111E-2</v>
      </c>
      <c r="O24" s="24">
        <f>F24/F7</f>
        <v>9.0928655977617567E-2</v>
      </c>
      <c r="P24" s="24">
        <f>G24/G7</f>
        <v>0.10361628894550981</v>
      </c>
      <c r="Q24" s="78">
        <f t="shared" si="12"/>
        <v>0.10996010542945593</v>
      </c>
      <c r="R24" s="78">
        <f t="shared" si="8"/>
        <v>0.113132013671429</v>
      </c>
      <c r="S24" s="78">
        <f t="shared" si="8"/>
        <v>0.11471796779241553</v>
      </c>
      <c r="T24" s="78">
        <f t="shared" si="8"/>
        <v>0.11551094485290879</v>
      </c>
      <c r="U24" s="78">
        <f t="shared" si="8"/>
        <v>0.11590743338315543</v>
      </c>
      <c r="V24" s="78">
        <f t="shared" si="9"/>
        <v>0.11610567764827875</v>
      </c>
      <c r="W24" s="12"/>
      <c r="X24" s="79"/>
      <c r="Y24" s="80"/>
      <c r="Z24" s="79"/>
      <c r="AA24" s="80"/>
      <c r="AB24" s="81"/>
      <c r="AC24" s="81"/>
      <c r="AD24" s="81"/>
      <c r="AE24" s="81"/>
      <c r="AF24" s="81"/>
      <c r="AG24" s="81"/>
    </row>
    <row r="25" spans="1:34" ht="12.95" customHeight="1" x14ac:dyDescent="0.15">
      <c r="A25" s="141"/>
      <c r="B25" s="1" t="s">
        <v>28</v>
      </c>
      <c r="C25" s="89"/>
      <c r="D25" s="90"/>
      <c r="E25" s="82">
        <v>3347</v>
      </c>
      <c r="F25" s="68">
        <v>4366</v>
      </c>
      <c r="G25" s="5">
        <v>5182</v>
      </c>
      <c r="H25" s="69">
        <f t="shared" ref="H25:M26" si="18">H6*Q25</f>
        <v>5542.3340769896331</v>
      </c>
      <c r="I25" s="7">
        <f t="shared" si="18"/>
        <v>5917.6361828427334</v>
      </c>
      <c r="J25" s="69">
        <f t="shared" si="18"/>
        <v>5929.8944038405198</v>
      </c>
      <c r="K25" s="7">
        <f t="shared" si="18"/>
        <v>5783.2514057135095</v>
      </c>
      <c r="L25" s="69">
        <f t="shared" si="18"/>
        <v>5558.0768922487941</v>
      </c>
      <c r="M25" s="7">
        <f t="shared" si="18"/>
        <v>5402.5054893716724</v>
      </c>
      <c r="N25" s="24">
        <f t="shared" ref="N25:P26" si="19">E25/E6</f>
        <v>9.3018731588016226E-2</v>
      </c>
      <c r="O25" s="24">
        <f t="shared" si="19"/>
        <v>0.1079677531035165</v>
      </c>
      <c r="P25" s="24">
        <f t="shared" si="19"/>
        <v>0.11812710859852284</v>
      </c>
      <c r="Q25" s="78">
        <f t="shared" si="12"/>
        <v>0.123206786346026</v>
      </c>
      <c r="R25" s="78">
        <f t="shared" si="8"/>
        <v>0.12574662521977759</v>
      </c>
      <c r="S25" s="78">
        <f t="shared" si="8"/>
        <v>0.12701654465665338</v>
      </c>
      <c r="T25" s="78">
        <f t="shared" si="8"/>
        <v>0.12765150437509126</v>
      </c>
      <c r="U25" s="78">
        <f t="shared" si="8"/>
        <v>0.12796898423431019</v>
      </c>
      <c r="V25" s="78">
        <f t="shared" si="9"/>
        <v>0.12812772416391965</v>
      </c>
      <c r="W25" s="91"/>
      <c r="X25" s="79"/>
      <c r="Y25" s="80"/>
      <c r="Z25" s="79"/>
      <c r="AA25" s="80"/>
      <c r="AB25" s="81"/>
      <c r="AC25" s="81"/>
      <c r="AD25" s="81"/>
      <c r="AE25" s="81"/>
      <c r="AF25" s="81"/>
      <c r="AG25" s="81"/>
    </row>
    <row r="26" spans="1:34" ht="12.95" customHeight="1" x14ac:dyDescent="0.15">
      <c r="A26" s="141"/>
      <c r="B26" s="1" t="s">
        <v>29</v>
      </c>
      <c r="C26" s="82"/>
      <c r="D26" s="83"/>
      <c r="E26" s="82">
        <v>613</v>
      </c>
      <c r="F26" s="68">
        <v>1063</v>
      </c>
      <c r="G26" s="5">
        <v>1629</v>
      </c>
      <c r="H26" s="69">
        <f t="shared" si="18"/>
        <v>1857.5409719624843</v>
      </c>
      <c r="I26" s="7">
        <f t="shared" si="18"/>
        <v>2084.3896583913129</v>
      </c>
      <c r="J26" s="69">
        <f t="shared" si="18"/>
        <v>2337.6084680436425</v>
      </c>
      <c r="K26" s="7">
        <f t="shared" si="18"/>
        <v>2449.5418075676994</v>
      </c>
      <c r="L26" s="69">
        <f t="shared" si="18"/>
        <v>2398.0423728276505</v>
      </c>
      <c r="M26" s="7">
        <f t="shared" si="18"/>
        <v>2290.5711390976826</v>
      </c>
      <c r="N26" s="92">
        <f t="shared" si="19"/>
        <v>4.2360583235436393E-2</v>
      </c>
      <c r="O26" s="92">
        <f t="shared" si="19"/>
        <v>5.7193586570536963E-2</v>
      </c>
      <c r="P26" s="92">
        <f t="shared" si="19"/>
        <v>7.2817486925036881E-2</v>
      </c>
      <c r="Q26" s="93">
        <f t="shared" si="12"/>
        <v>8.0629437102286844E-2</v>
      </c>
      <c r="R26" s="93">
        <f t="shared" si="8"/>
        <v>8.4535412190911818E-2</v>
      </c>
      <c r="S26" s="93">
        <f t="shared" si="8"/>
        <v>8.6488399735224306E-2</v>
      </c>
      <c r="T26" s="93">
        <f t="shared" si="8"/>
        <v>8.7464893507380542E-2</v>
      </c>
      <c r="U26" s="93">
        <f t="shared" si="8"/>
        <v>8.7953140393458668E-2</v>
      </c>
      <c r="V26" s="93">
        <f t="shared" si="9"/>
        <v>8.819726383649773E-2</v>
      </c>
      <c r="W26" s="91"/>
      <c r="X26" s="79"/>
      <c r="Y26" s="80"/>
      <c r="Z26" s="79"/>
      <c r="AA26" s="80"/>
      <c r="AB26" s="81"/>
      <c r="AC26" s="81"/>
      <c r="AD26" s="81"/>
      <c r="AE26" s="81"/>
      <c r="AF26" s="81"/>
      <c r="AG26" s="81"/>
    </row>
    <row r="27" spans="1:34" ht="12.95" customHeight="1" x14ac:dyDescent="0.15">
      <c r="A27" s="141"/>
      <c r="B27" s="23" t="s">
        <v>30</v>
      </c>
      <c r="C27" s="82"/>
      <c r="D27" s="83"/>
      <c r="E27" s="40">
        <f>E19/E18</f>
        <v>5.8925234460958105E-2</v>
      </c>
      <c r="F27" s="94">
        <f t="shared" ref="F27:M27" si="20">F19/F18</f>
        <v>7.6155970241131257E-2</v>
      </c>
      <c r="G27" s="40">
        <f t="shared" si="20"/>
        <v>9.3310984776485625E-2</v>
      </c>
      <c r="H27" s="95">
        <f t="shared" si="20"/>
        <v>0.1064009771731505</v>
      </c>
      <c r="I27" s="96">
        <f t="shared" si="20"/>
        <v>0.11872704551603086</v>
      </c>
      <c r="J27" s="95">
        <f t="shared" si="20"/>
        <v>0.12566413228673379</v>
      </c>
      <c r="K27" s="96">
        <f t="shared" si="20"/>
        <v>0.13047881715908605</v>
      </c>
      <c r="L27" s="95">
        <f t="shared" si="20"/>
        <v>0.13429514127444811</v>
      </c>
      <c r="M27" s="96">
        <f t="shared" si="20"/>
        <v>0.14059331139141529</v>
      </c>
      <c r="N27" s="97">
        <f t="shared" ref="N27:V27" si="21">(E22+E26)/E18</f>
        <v>3.6500812099407955E-2</v>
      </c>
      <c r="O27" s="97">
        <f t="shared" si="21"/>
        <v>5.5085565541621966E-2</v>
      </c>
      <c r="P27" s="97">
        <f t="shared" si="21"/>
        <v>7.8450346460230511E-2</v>
      </c>
      <c r="Q27" s="98">
        <f t="shared" si="21"/>
        <v>9.1503559117423749E-2</v>
      </c>
      <c r="R27" s="98">
        <f t="shared" si="21"/>
        <v>0.10532495850386378</v>
      </c>
      <c r="S27" s="98">
        <f t="shared" si="21"/>
        <v>0.12366213131818744</v>
      </c>
      <c r="T27" s="98">
        <f t="shared" si="21"/>
        <v>0.13736451260113219</v>
      </c>
      <c r="U27" s="98">
        <f t="shared" si="21"/>
        <v>0.14370973650273983</v>
      </c>
      <c r="V27" s="98">
        <f t="shared" si="21"/>
        <v>0.1476881010349495</v>
      </c>
      <c r="W27" s="99" t="s">
        <v>31</v>
      </c>
      <c r="X27" s="81"/>
      <c r="Y27" s="81"/>
      <c r="Z27" s="81"/>
    </row>
    <row r="28" spans="1:34" ht="12.95" customHeight="1" x14ac:dyDescent="0.15">
      <c r="A28" s="142"/>
      <c r="B28" s="1" t="s">
        <v>32</v>
      </c>
      <c r="C28" s="40"/>
      <c r="D28" s="94"/>
      <c r="E28" s="40">
        <f t="shared" ref="E28:M28" si="22">(E19+E25)/E18</f>
        <v>0.11737892733020136</v>
      </c>
      <c r="F28" s="101">
        <f t="shared" si="22"/>
        <v>0.15294510790228116</v>
      </c>
      <c r="G28" s="42">
        <f t="shared" si="22"/>
        <v>0.18285497053792055</v>
      </c>
      <c r="H28" s="102">
        <f t="shared" si="22"/>
        <v>0.20639116197263249</v>
      </c>
      <c r="I28" s="44">
        <f t="shared" si="22"/>
        <v>0.22922538365305845</v>
      </c>
      <c r="J28" s="102">
        <f t="shared" si="22"/>
        <v>0.24207465378624335</v>
      </c>
      <c r="K28" s="44">
        <f t="shared" si="22"/>
        <v>0.25107314636709993</v>
      </c>
      <c r="L28" s="102">
        <f t="shared" si="22"/>
        <v>0.25827601901830827</v>
      </c>
      <c r="M28" s="44">
        <f t="shared" si="22"/>
        <v>0.27031540679741822</v>
      </c>
      <c r="N28" s="103"/>
      <c r="O28" s="103"/>
      <c r="P28" s="103"/>
      <c r="Q28" s="104"/>
      <c r="R28" s="104"/>
      <c r="S28" s="104"/>
      <c r="T28" s="104"/>
      <c r="U28" s="105"/>
      <c r="V28" s="106"/>
      <c r="W28" s="100"/>
      <c r="X28" s="80"/>
      <c r="Y28" s="79"/>
      <c r="Z28" s="80"/>
      <c r="AA28" s="79"/>
      <c r="AB28" s="80"/>
      <c r="AC28" s="81"/>
      <c r="AD28" s="81"/>
      <c r="AE28" s="81"/>
      <c r="AF28" s="81"/>
      <c r="AG28" s="81"/>
      <c r="AH28" s="81"/>
    </row>
    <row r="30" spans="1:34" x14ac:dyDescent="0.15">
      <c r="A30" t="s">
        <v>83</v>
      </c>
      <c r="F30" t="s">
        <v>80</v>
      </c>
      <c r="G30" s="113">
        <v>160826</v>
      </c>
      <c r="H30" s="124">
        <v>149498</v>
      </c>
      <c r="I30" s="124">
        <v>142248</v>
      </c>
      <c r="J30" s="124">
        <v>134260</v>
      </c>
      <c r="K30" s="124">
        <v>125906</v>
      </c>
      <c r="L30" s="124">
        <v>117469</v>
      </c>
      <c r="M30" s="124">
        <v>109021</v>
      </c>
    </row>
    <row r="31" spans="1:34" x14ac:dyDescent="0.15">
      <c r="A31" s="118"/>
      <c r="B31" s="121" t="s">
        <v>84</v>
      </c>
      <c r="C31" s="121" t="s">
        <v>85</v>
      </c>
      <c r="D31" s="121" t="s">
        <v>92</v>
      </c>
      <c r="E31" s="121" t="s">
        <v>93</v>
      </c>
      <c r="F31" t="s">
        <v>56</v>
      </c>
      <c r="G31" s="113">
        <v>5826</v>
      </c>
      <c r="H31" s="124">
        <v>5205</v>
      </c>
      <c r="I31" s="124">
        <v>4505</v>
      </c>
      <c r="J31" s="124">
        <v>4032</v>
      </c>
      <c r="K31" s="124">
        <v>3726</v>
      </c>
      <c r="L31" s="124">
        <v>3459</v>
      </c>
      <c r="M31" s="124">
        <v>3171</v>
      </c>
    </row>
    <row r="32" spans="1:34" x14ac:dyDescent="0.15">
      <c r="A32" s="118" t="s">
        <v>86</v>
      </c>
      <c r="B32" s="119">
        <v>1</v>
      </c>
      <c r="C32" s="119">
        <v>2</v>
      </c>
      <c r="D32" s="118">
        <v>1</v>
      </c>
      <c r="E32" s="118">
        <v>4</v>
      </c>
      <c r="F32" t="s">
        <v>57</v>
      </c>
      <c r="G32" s="113">
        <v>6787</v>
      </c>
      <c r="H32" s="124">
        <v>5639</v>
      </c>
      <c r="I32" s="124">
        <v>5125</v>
      </c>
      <c r="J32" s="124">
        <v>4439</v>
      </c>
      <c r="K32" s="124">
        <v>3974</v>
      </c>
      <c r="L32" s="124">
        <v>3672</v>
      </c>
      <c r="M32" s="124">
        <v>3408</v>
      </c>
    </row>
    <row r="33" spans="1:13" x14ac:dyDescent="0.15">
      <c r="A33" s="118" t="s">
        <v>87</v>
      </c>
      <c r="B33" s="118">
        <v>9</v>
      </c>
      <c r="C33" s="118">
        <v>8</v>
      </c>
      <c r="D33" s="118">
        <v>5</v>
      </c>
      <c r="E33" s="118">
        <v>22</v>
      </c>
      <c r="F33" t="s">
        <v>58</v>
      </c>
      <c r="G33" s="113">
        <v>7607</v>
      </c>
      <c r="H33" s="124">
        <v>6582</v>
      </c>
      <c r="I33" s="124">
        <v>5579</v>
      </c>
      <c r="J33" s="124">
        <v>5075</v>
      </c>
      <c r="K33" s="124">
        <v>4396</v>
      </c>
      <c r="L33" s="124">
        <v>3935</v>
      </c>
      <c r="M33" s="124">
        <v>3637</v>
      </c>
    </row>
    <row r="34" spans="1:13" x14ac:dyDescent="0.15">
      <c r="A34" s="118" t="s">
        <v>88</v>
      </c>
      <c r="B34" s="118">
        <v>7</v>
      </c>
      <c r="C34" s="118">
        <v>13</v>
      </c>
      <c r="D34" s="118">
        <v>4</v>
      </c>
      <c r="E34" s="118">
        <v>24</v>
      </c>
      <c r="F34" t="s">
        <v>59</v>
      </c>
      <c r="G34" s="113">
        <v>7596</v>
      </c>
      <c r="H34" s="124">
        <v>7053</v>
      </c>
      <c r="I34" s="124">
        <v>6277</v>
      </c>
      <c r="J34" s="124">
        <v>5320</v>
      </c>
      <c r="K34" s="124">
        <v>4837</v>
      </c>
      <c r="L34" s="124">
        <v>4191</v>
      </c>
      <c r="M34" s="124">
        <v>3750</v>
      </c>
    </row>
    <row r="35" spans="1:13" x14ac:dyDescent="0.15">
      <c r="A35" s="118" t="s">
        <v>89</v>
      </c>
      <c r="B35" s="118">
        <v>15</v>
      </c>
      <c r="C35" s="118">
        <v>26</v>
      </c>
      <c r="D35" s="118">
        <v>13</v>
      </c>
      <c r="E35" s="118">
        <v>54</v>
      </c>
      <c r="F35" t="s">
        <v>60</v>
      </c>
      <c r="G35" s="113">
        <v>7130</v>
      </c>
      <c r="H35" s="124">
        <v>6648</v>
      </c>
      <c r="I35" s="124">
        <v>6516</v>
      </c>
      <c r="J35" s="124">
        <v>5804</v>
      </c>
      <c r="K35" s="124">
        <v>4916</v>
      </c>
      <c r="L35" s="124">
        <v>4466</v>
      </c>
      <c r="M35" s="124">
        <v>3868</v>
      </c>
    </row>
    <row r="36" spans="1:13" x14ac:dyDescent="0.15">
      <c r="A36" s="118" t="s">
        <v>90</v>
      </c>
      <c r="B36" s="118">
        <v>22</v>
      </c>
      <c r="C36" s="118">
        <v>32</v>
      </c>
      <c r="D36" s="118">
        <v>11</v>
      </c>
      <c r="E36" s="118">
        <v>65</v>
      </c>
      <c r="F36" t="s">
        <v>61</v>
      </c>
      <c r="G36" s="113">
        <v>7918</v>
      </c>
      <c r="H36" s="124">
        <v>6764</v>
      </c>
      <c r="I36" s="124">
        <v>6509</v>
      </c>
      <c r="J36" s="124">
        <v>6383</v>
      </c>
      <c r="K36" s="124">
        <v>5689</v>
      </c>
      <c r="L36" s="124">
        <v>4820</v>
      </c>
      <c r="M36" s="124">
        <v>4378</v>
      </c>
    </row>
    <row r="37" spans="1:13" x14ac:dyDescent="0.15">
      <c r="A37" s="118" t="s">
        <v>91</v>
      </c>
      <c r="B37" s="118">
        <v>4</v>
      </c>
      <c r="C37" s="118">
        <v>3</v>
      </c>
      <c r="D37" s="118">
        <v>1</v>
      </c>
      <c r="E37" s="118">
        <v>8</v>
      </c>
      <c r="F37" t="s">
        <v>62</v>
      </c>
      <c r="G37" s="113">
        <v>9222</v>
      </c>
      <c r="H37" s="124">
        <v>7742</v>
      </c>
      <c r="I37" s="124">
        <v>6725</v>
      </c>
      <c r="J37" s="124">
        <v>6484</v>
      </c>
      <c r="K37" s="124">
        <v>6356</v>
      </c>
      <c r="L37" s="124">
        <v>5664</v>
      </c>
      <c r="M37" s="124">
        <v>4800</v>
      </c>
    </row>
    <row r="38" spans="1:13" x14ac:dyDescent="0.15">
      <c r="A38" s="121" t="s">
        <v>93</v>
      </c>
      <c r="B38" s="120">
        <f>SUM(B32:B37)</f>
        <v>58</v>
      </c>
      <c r="C38" s="120">
        <f t="shared" ref="C38:E38" si="23">SUM(C32:C37)</f>
        <v>84</v>
      </c>
      <c r="D38" s="120">
        <f t="shared" si="23"/>
        <v>35</v>
      </c>
      <c r="E38" s="120">
        <f t="shared" si="23"/>
        <v>177</v>
      </c>
      <c r="F38" t="s">
        <v>63</v>
      </c>
      <c r="G38" s="113">
        <v>9939</v>
      </c>
      <c r="H38" s="124">
        <v>8977</v>
      </c>
      <c r="I38" s="124">
        <v>7639</v>
      </c>
      <c r="J38" s="124">
        <v>6644</v>
      </c>
      <c r="K38" s="124">
        <v>6406</v>
      </c>
      <c r="L38" s="124">
        <v>6280</v>
      </c>
      <c r="M38" s="124">
        <v>5595</v>
      </c>
    </row>
    <row r="39" spans="1:13" x14ac:dyDescent="0.15">
      <c r="A39" s="122" t="s">
        <v>94</v>
      </c>
      <c r="F39" t="s">
        <v>64</v>
      </c>
      <c r="G39" s="113">
        <v>9308</v>
      </c>
      <c r="H39" s="124">
        <v>9691</v>
      </c>
      <c r="I39" s="124">
        <v>8865</v>
      </c>
      <c r="J39" s="124">
        <v>7551</v>
      </c>
      <c r="K39" s="124">
        <v>6568</v>
      </c>
      <c r="L39" s="124">
        <v>6334</v>
      </c>
      <c r="M39" s="124">
        <v>6211</v>
      </c>
    </row>
    <row r="40" spans="1:13" x14ac:dyDescent="0.15">
      <c r="A40" s="118"/>
      <c r="B40" s="121" t="s">
        <v>84</v>
      </c>
      <c r="C40" s="121" t="s">
        <v>85</v>
      </c>
      <c r="D40" s="118"/>
      <c r="E40" s="121" t="s">
        <v>93</v>
      </c>
      <c r="F40" t="s">
        <v>65</v>
      </c>
      <c r="G40" s="113">
        <v>9762</v>
      </c>
      <c r="H40" s="124">
        <v>9038</v>
      </c>
      <c r="I40" s="124">
        <v>9551</v>
      </c>
      <c r="J40" s="124">
        <v>8742</v>
      </c>
      <c r="K40" s="124">
        <v>7449</v>
      </c>
      <c r="L40" s="124">
        <v>6482</v>
      </c>
      <c r="M40" s="124">
        <v>6252</v>
      </c>
    </row>
    <row r="41" spans="1:13" x14ac:dyDescent="0.15">
      <c r="A41" s="118" t="s">
        <v>86</v>
      </c>
      <c r="B41" s="123">
        <f>B$32/SUM(G$62:G$65)</f>
        <v>5.1991265467401477E-5</v>
      </c>
      <c r="C41" s="123">
        <f>C$32/SUM(G$89:G$92)</f>
        <v>1.052853232259423E-4</v>
      </c>
      <c r="D41" s="118"/>
      <c r="E41" s="123">
        <f>E$32/SUM(G$37:G$40)</f>
        <v>1.0462713504747456E-4</v>
      </c>
      <c r="F41" t="s">
        <v>66</v>
      </c>
      <c r="G41" s="113">
        <v>10461</v>
      </c>
      <c r="H41" s="124">
        <v>9465</v>
      </c>
      <c r="I41" s="124">
        <v>8889</v>
      </c>
      <c r="J41" s="124">
        <v>9400</v>
      </c>
      <c r="K41" s="124">
        <v>8605</v>
      </c>
      <c r="L41" s="124">
        <v>7336</v>
      </c>
      <c r="M41" s="124">
        <v>6385</v>
      </c>
    </row>
    <row r="42" spans="1:13" x14ac:dyDescent="0.15">
      <c r="A42" s="118" t="s">
        <v>87</v>
      </c>
      <c r="B42" s="123">
        <f>B$33/(G$66+G$67)</f>
        <v>7.955449482895784E-4</v>
      </c>
      <c r="C42" s="123">
        <f>C$33/(G$93+G$94)</f>
        <v>6.9735006973500695E-4</v>
      </c>
      <c r="D42" s="118"/>
      <c r="E42" s="123">
        <f>E$33/(G$41+G$42)</f>
        <v>9.6550513473185292E-4</v>
      </c>
      <c r="F42" t="s">
        <v>67</v>
      </c>
      <c r="G42" s="113">
        <v>12325</v>
      </c>
      <c r="H42" s="124">
        <v>10061</v>
      </c>
      <c r="I42" s="124">
        <v>9266</v>
      </c>
      <c r="J42" s="124">
        <v>8710</v>
      </c>
      <c r="K42" s="124">
        <v>9216</v>
      </c>
      <c r="L42" s="124">
        <v>8438</v>
      </c>
      <c r="M42" s="124">
        <v>7197</v>
      </c>
    </row>
    <row r="43" spans="1:13" x14ac:dyDescent="0.15">
      <c r="A43" s="118" t="s">
        <v>88</v>
      </c>
      <c r="B43" s="123">
        <f>B$34/(G$68+G$69)</f>
        <v>5.9762656876974297E-4</v>
      </c>
      <c r="C43" s="123">
        <f>C$34/(G$95+G$96)</f>
        <v>1.0516948466952512E-3</v>
      </c>
      <c r="D43" s="118"/>
      <c r="E43" s="123">
        <f>E$34/(G$43+G$44)</f>
        <v>9.9692614438813662E-4</v>
      </c>
      <c r="F43" t="s">
        <v>68</v>
      </c>
      <c r="G43" s="113">
        <v>13078</v>
      </c>
      <c r="H43" s="124">
        <v>11649</v>
      </c>
      <c r="I43" s="124">
        <v>9742</v>
      </c>
      <c r="J43" s="124">
        <v>8990</v>
      </c>
      <c r="K43" s="124">
        <v>8463</v>
      </c>
      <c r="L43" s="124">
        <v>8959</v>
      </c>
      <c r="M43" s="124">
        <v>8204</v>
      </c>
    </row>
    <row r="44" spans="1:13" x14ac:dyDescent="0.15">
      <c r="A44" s="118" t="s">
        <v>89</v>
      </c>
      <c r="B44" s="123">
        <f>B$35/(G$70+G$71)</f>
        <v>1.7291066282420749E-3</v>
      </c>
      <c r="C44" s="123">
        <f>C$35/(G$97+G$98)</f>
        <v>2.3021073136178503E-3</v>
      </c>
      <c r="D44" s="118"/>
      <c r="E44" s="123">
        <f>E$35/(G$45+G$46)</f>
        <v>2.7041914968200711E-3</v>
      </c>
      <c r="F44" t="s">
        <v>69</v>
      </c>
      <c r="G44" s="113">
        <v>10996</v>
      </c>
      <c r="H44" s="124">
        <v>12137</v>
      </c>
      <c r="I44" s="124">
        <v>11107</v>
      </c>
      <c r="J44" s="124">
        <v>9306</v>
      </c>
      <c r="K44" s="124">
        <v>8605</v>
      </c>
      <c r="L44" s="124">
        <v>8107</v>
      </c>
      <c r="M44" s="124">
        <v>8588</v>
      </c>
    </row>
    <row r="45" spans="1:13" x14ac:dyDescent="0.15">
      <c r="A45" s="118" t="s">
        <v>90</v>
      </c>
      <c r="B45" s="123">
        <f>B$36/(G$72+G$73)</f>
        <v>5.7591623036649213E-3</v>
      </c>
      <c r="C45" s="123">
        <f>C$36/(G$99+G$100)</f>
        <v>4.4736474206626591E-3</v>
      </c>
      <c r="D45" s="118"/>
      <c r="E45" s="123">
        <f>E$36/(G$47+G$48)</f>
        <v>5.9236307299735712E-3</v>
      </c>
      <c r="F45" t="s">
        <v>70</v>
      </c>
      <c r="G45" s="113">
        <v>10501</v>
      </c>
      <c r="H45" s="124">
        <v>9809</v>
      </c>
      <c r="I45" s="124">
        <v>11296</v>
      </c>
      <c r="J45" s="124">
        <v>10352</v>
      </c>
      <c r="K45" s="124">
        <v>8694</v>
      </c>
      <c r="L45" s="124">
        <v>8061</v>
      </c>
      <c r="M45" s="124">
        <v>7606</v>
      </c>
    </row>
    <row r="46" spans="1:13" x14ac:dyDescent="0.15">
      <c r="A46" s="118" t="s">
        <v>91</v>
      </c>
      <c r="B46" s="123">
        <f>B$37/G$74</f>
        <v>9.1116173120728925E-3</v>
      </c>
      <c r="C46" s="123">
        <f>C$37/G$101</f>
        <v>2.012072434607646E-3</v>
      </c>
      <c r="D46" s="118"/>
      <c r="E46" s="123">
        <f>E$37/G$49</f>
        <v>4.1450777202072537E-3</v>
      </c>
      <c r="F46" t="s">
        <v>71</v>
      </c>
      <c r="G46" s="113">
        <v>9468</v>
      </c>
      <c r="H46" s="124">
        <v>8923</v>
      </c>
      <c r="I46" s="124">
        <v>8809</v>
      </c>
      <c r="J46" s="124">
        <v>10213</v>
      </c>
      <c r="K46" s="124">
        <v>9376</v>
      </c>
      <c r="L46" s="124">
        <v>7908</v>
      </c>
      <c r="M46" s="124">
        <v>7366</v>
      </c>
    </row>
    <row r="47" spans="1:13" x14ac:dyDescent="0.15">
      <c r="A47" s="122" t="s">
        <v>95</v>
      </c>
      <c r="F47" t="s">
        <v>72</v>
      </c>
      <c r="G47" s="113">
        <v>7062</v>
      </c>
      <c r="H47" s="124">
        <v>7220</v>
      </c>
      <c r="I47" s="124">
        <v>7353</v>
      </c>
      <c r="J47" s="124">
        <v>7304</v>
      </c>
      <c r="K47" s="124">
        <v>8560</v>
      </c>
      <c r="L47" s="124">
        <v>7883</v>
      </c>
      <c r="M47" s="124">
        <v>6694</v>
      </c>
    </row>
    <row r="48" spans="1:13" x14ac:dyDescent="0.15">
      <c r="A48" s="118"/>
      <c r="B48" s="121" t="s">
        <v>84</v>
      </c>
      <c r="C48" s="121" t="s">
        <v>85</v>
      </c>
      <c r="D48" s="118"/>
      <c r="E48" s="121" t="s">
        <v>93</v>
      </c>
      <c r="F48" t="s">
        <v>73</v>
      </c>
      <c r="G48" s="113">
        <v>3911</v>
      </c>
      <c r="H48" s="124">
        <v>4507</v>
      </c>
      <c r="I48" s="124">
        <v>5150</v>
      </c>
      <c r="J48" s="124">
        <v>5334</v>
      </c>
      <c r="K48" s="124">
        <v>5357</v>
      </c>
      <c r="L48" s="124">
        <v>6395</v>
      </c>
      <c r="M48" s="124">
        <v>5918</v>
      </c>
    </row>
    <row r="49" spans="1:13" x14ac:dyDescent="0.15">
      <c r="A49" s="118" t="s">
        <v>86</v>
      </c>
      <c r="B49" s="123">
        <f>B$32/SUM(H$62:H$65)</f>
        <v>5.5392455547554426E-5</v>
      </c>
      <c r="C49" s="123">
        <f>C$32/SUM(H$89:H$92)</f>
        <v>1.1497556769186548E-4</v>
      </c>
      <c r="D49" s="118"/>
      <c r="E49" s="123">
        <f>E$32/SUM(H$37:H$40)</f>
        <v>1.1284134506883322E-4</v>
      </c>
      <c r="F49" t="s">
        <v>74</v>
      </c>
      <c r="G49" s="113">
        <v>1930</v>
      </c>
      <c r="H49" s="124">
        <v>2388</v>
      </c>
      <c r="I49" s="124">
        <v>3345</v>
      </c>
      <c r="J49" s="124">
        <v>4177</v>
      </c>
      <c r="K49" s="124">
        <v>4713</v>
      </c>
      <c r="L49" s="124">
        <v>5079</v>
      </c>
      <c r="M49" s="124">
        <v>5993</v>
      </c>
    </row>
    <row r="50" spans="1:13" x14ac:dyDescent="0.15">
      <c r="A50" s="118" t="s">
        <v>87</v>
      </c>
      <c r="B50" s="123">
        <f>B$33/(H$66+H$67)</f>
        <v>9.2879256965944267E-4</v>
      </c>
      <c r="C50" s="123">
        <f>C$33/(H$93+H$94)</f>
        <v>8.1333875559170394E-4</v>
      </c>
      <c r="D50" s="118"/>
      <c r="E50" s="123">
        <f>E$33/(H$41+H$42)</f>
        <v>1.1267028577281574E-3</v>
      </c>
      <c r="F50" t="s">
        <v>75</v>
      </c>
      <c r="G50" s="113">
        <v>20219</v>
      </c>
      <c r="H50" s="124">
        <v>17426</v>
      </c>
      <c r="I50" s="124">
        <v>15209</v>
      </c>
      <c r="J50" s="124">
        <v>13546</v>
      </c>
      <c r="K50" s="124">
        <v>12096</v>
      </c>
      <c r="L50" s="124">
        <v>11066</v>
      </c>
      <c r="M50" s="124">
        <v>10216</v>
      </c>
    </row>
    <row r="51" spans="1:13" x14ac:dyDescent="0.15">
      <c r="A51" s="118" t="s">
        <v>88</v>
      </c>
      <c r="B51" s="123">
        <f>B$34/(H$68+H$69)</f>
        <v>6.0543158623075591E-4</v>
      </c>
      <c r="C51" s="123">
        <f>C$34/(H$95+H$96)</f>
        <v>1.0634816753926702E-3</v>
      </c>
      <c r="D51" s="118"/>
      <c r="E51" s="123">
        <f>E$34/(H$43+H$44)</f>
        <v>1.0089968889262591E-3</v>
      </c>
      <c r="F51" t="s">
        <v>76</v>
      </c>
      <c r="G51" s="113">
        <v>96739</v>
      </c>
      <c r="H51" s="124">
        <v>87088</v>
      </c>
      <c r="I51" s="124">
        <v>79979</v>
      </c>
      <c r="J51" s="124">
        <v>74028</v>
      </c>
      <c r="K51" s="124">
        <v>68505</v>
      </c>
      <c r="L51" s="124">
        <v>62970</v>
      </c>
      <c r="M51" s="124">
        <v>56640</v>
      </c>
    </row>
    <row r="52" spans="1:13" x14ac:dyDescent="0.15">
      <c r="A52" s="118" t="s">
        <v>89</v>
      </c>
      <c r="B52" s="123">
        <f>B$35/(H$70+H$71)</f>
        <v>1.8257059396299903E-3</v>
      </c>
      <c r="C52" s="123">
        <f>C$35/(H$97+H$98)</f>
        <v>2.4724229745150248E-3</v>
      </c>
      <c r="D52" s="118"/>
      <c r="E52" s="123">
        <f>E$35/(H$45+H$46)</f>
        <v>2.8827674567584883E-3</v>
      </c>
      <c r="F52" t="s">
        <v>77</v>
      </c>
      <c r="G52" s="113">
        <v>43868</v>
      </c>
      <c r="H52" s="124">
        <v>44984</v>
      </c>
      <c r="I52" s="124">
        <v>47060</v>
      </c>
      <c r="J52" s="124">
        <v>46686</v>
      </c>
      <c r="K52" s="124">
        <v>45305</v>
      </c>
      <c r="L52" s="124">
        <v>43433</v>
      </c>
      <c r="M52" s="124">
        <v>42165</v>
      </c>
    </row>
    <row r="53" spans="1:13" x14ac:dyDescent="0.15">
      <c r="A53" s="118" t="s">
        <v>90</v>
      </c>
      <c r="B53" s="123">
        <f>B$36/(H$72+H$73)</f>
        <v>5.2531041069723014E-3</v>
      </c>
      <c r="C53" s="123">
        <f>C$36/(H$99+H$100)</f>
        <v>4.2445947738426843E-3</v>
      </c>
      <c r="D53" s="118"/>
      <c r="E53" s="123">
        <f>E$36/(H$47+H$48)</f>
        <v>5.542764560416134E-3</v>
      </c>
      <c r="F53" t="s">
        <v>78</v>
      </c>
      <c r="G53" s="113">
        <v>22371</v>
      </c>
      <c r="H53" s="124">
        <v>23038</v>
      </c>
      <c r="I53" s="124">
        <v>24657</v>
      </c>
      <c r="J53" s="124">
        <v>27028</v>
      </c>
      <c r="K53" s="124">
        <v>28006</v>
      </c>
      <c r="L53" s="124">
        <v>27265</v>
      </c>
      <c r="M53" s="124">
        <v>25971</v>
      </c>
    </row>
    <row r="54" spans="1:13" x14ac:dyDescent="0.15">
      <c r="A54" s="118" t="s">
        <v>91</v>
      </c>
      <c r="B54" s="123">
        <f>B$37/H$74</f>
        <v>7.619047619047619E-3</v>
      </c>
      <c r="C54" s="123">
        <f>C$37/H$101</f>
        <v>1.6103059581320451E-3</v>
      </c>
      <c r="D54" s="118"/>
      <c r="E54" s="123">
        <f>E$37/H$49</f>
        <v>3.3500837520938024E-3</v>
      </c>
      <c r="G54" s="113"/>
      <c r="H54" s="124"/>
      <c r="I54" s="124"/>
      <c r="J54" s="124"/>
      <c r="K54" s="124"/>
      <c r="L54" s="124"/>
      <c r="M54" s="124"/>
    </row>
    <row r="55" spans="1:13" x14ac:dyDescent="0.15">
      <c r="F55" s="114" t="s">
        <v>81</v>
      </c>
      <c r="G55" s="115">
        <v>77143</v>
      </c>
      <c r="H55" s="125">
        <v>71653</v>
      </c>
      <c r="I55" s="125">
        <v>68038</v>
      </c>
      <c r="J55" s="125">
        <v>64106</v>
      </c>
      <c r="K55" s="125">
        <v>60042</v>
      </c>
      <c r="L55" s="125">
        <v>55948</v>
      </c>
      <c r="M55" s="125">
        <v>51891</v>
      </c>
    </row>
    <row r="56" spans="1:13" x14ac:dyDescent="0.15">
      <c r="A56" s="127" t="s">
        <v>96</v>
      </c>
      <c r="B56" s="127"/>
      <c r="C56" s="127"/>
      <c r="D56" s="127"/>
      <c r="F56" s="114" t="s">
        <v>56</v>
      </c>
      <c r="G56" s="115">
        <v>2975</v>
      </c>
      <c r="H56" s="125">
        <v>2671</v>
      </c>
      <c r="I56" s="125">
        <v>2312</v>
      </c>
      <c r="J56" s="125">
        <v>2069</v>
      </c>
      <c r="K56" s="125">
        <v>1912</v>
      </c>
      <c r="L56" s="125">
        <v>1775</v>
      </c>
      <c r="M56" s="125">
        <v>1627</v>
      </c>
    </row>
    <row r="57" spans="1:13" x14ac:dyDescent="0.15">
      <c r="A57" s="127"/>
      <c r="B57" s="127"/>
      <c r="C57" s="127"/>
      <c r="D57" s="128" t="s">
        <v>97</v>
      </c>
      <c r="F57" s="114" t="s">
        <v>57</v>
      </c>
      <c r="G57" s="115">
        <v>3428</v>
      </c>
      <c r="H57" s="125">
        <v>2871</v>
      </c>
      <c r="I57" s="125">
        <v>2624</v>
      </c>
      <c r="J57" s="125">
        <v>2273</v>
      </c>
      <c r="K57" s="125">
        <v>2035</v>
      </c>
      <c r="L57" s="125">
        <v>1880</v>
      </c>
      <c r="M57" s="125">
        <v>1745</v>
      </c>
    </row>
    <row r="58" spans="1:13" x14ac:dyDescent="0.15">
      <c r="A58" s="129"/>
      <c r="B58" s="129" t="s">
        <v>98</v>
      </c>
      <c r="C58" s="129" t="s">
        <v>99</v>
      </c>
      <c r="D58" s="129" t="s">
        <v>100</v>
      </c>
      <c r="F58" s="114" t="s">
        <v>58</v>
      </c>
      <c r="G58" s="115">
        <v>3863</v>
      </c>
      <c r="H58" s="125">
        <v>3353</v>
      </c>
      <c r="I58" s="125">
        <v>2852</v>
      </c>
      <c r="J58" s="125">
        <v>2609</v>
      </c>
      <c r="K58" s="125">
        <v>2260</v>
      </c>
      <c r="L58" s="125">
        <v>2023</v>
      </c>
      <c r="M58" s="125">
        <v>1870</v>
      </c>
    </row>
    <row r="59" spans="1:13" x14ac:dyDescent="0.15">
      <c r="A59" s="129" t="s">
        <v>98</v>
      </c>
      <c r="B59" s="129">
        <v>98211</v>
      </c>
      <c r="C59" s="129">
        <v>54825</v>
      </c>
      <c r="D59" s="129">
        <v>43386</v>
      </c>
      <c r="F59" s="114" t="s">
        <v>59</v>
      </c>
      <c r="G59" s="115">
        <v>3924</v>
      </c>
      <c r="H59" s="125">
        <v>3600</v>
      </c>
      <c r="I59" s="125">
        <v>3206</v>
      </c>
      <c r="J59" s="125">
        <v>2727</v>
      </c>
      <c r="K59" s="125">
        <v>2493</v>
      </c>
      <c r="L59" s="125">
        <v>2160</v>
      </c>
      <c r="M59" s="125">
        <v>1933</v>
      </c>
    </row>
    <row r="60" spans="1:13" x14ac:dyDescent="0.15">
      <c r="A60" s="129" t="s">
        <v>101</v>
      </c>
      <c r="B60" s="129">
        <v>7881</v>
      </c>
      <c r="C60" s="129">
        <v>4161</v>
      </c>
      <c r="D60" s="129">
        <v>3720</v>
      </c>
      <c r="F60" s="114" t="s">
        <v>60</v>
      </c>
      <c r="G60" s="115">
        <v>3712</v>
      </c>
      <c r="H60" s="125">
        <v>3423</v>
      </c>
      <c r="I60" s="125">
        <v>3314</v>
      </c>
      <c r="J60" s="125">
        <v>2953</v>
      </c>
      <c r="K60" s="125">
        <v>2509</v>
      </c>
      <c r="L60" s="125">
        <v>2292</v>
      </c>
      <c r="M60" s="125">
        <v>1985</v>
      </c>
    </row>
    <row r="61" spans="1:13" x14ac:dyDescent="0.15">
      <c r="A61" s="129" t="s">
        <v>102</v>
      </c>
      <c r="B61" s="129">
        <v>20503</v>
      </c>
      <c r="C61" s="129">
        <v>13985</v>
      </c>
      <c r="D61" s="129">
        <v>6518</v>
      </c>
      <c r="F61" s="114" t="s">
        <v>61</v>
      </c>
      <c r="G61" s="115">
        <v>4047</v>
      </c>
      <c r="H61" s="125">
        <v>3501</v>
      </c>
      <c r="I61" s="125">
        <v>3340</v>
      </c>
      <c r="J61" s="125">
        <v>3233</v>
      </c>
      <c r="K61" s="125">
        <v>2883</v>
      </c>
      <c r="L61" s="125">
        <v>2451</v>
      </c>
      <c r="M61" s="125">
        <v>2239</v>
      </c>
    </row>
    <row r="62" spans="1:13" x14ac:dyDescent="0.15">
      <c r="A62" s="129" t="s">
        <v>103</v>
      </c>
      <c r="B62" s="129">
        <v>5776</v>
      </c>
      <c r="C62" s="129">
        <v>4829</v>
      </c>
      <c r="D62" s="129">
        <v>947</v>
      </c>
      <c r="F62" s="114" t="s">
        <v>62</v>
      </c>
      <c r="G62" s="115">
        <v>4744</v>
      </c>
      <c r="H62" s="125">
        <v>3988</v>
      </c>
      <c r="I62" s="125">
        <v>3498</v>
      </c>
      <c r="J62" s="125">
        <v>3342</v>
      </c>
      <c r="K62" s="125">
        <v>3235</v>
      </c>
      <c r="L62" s="125">
        <v>2884</v>
      </c>
      <c r="M62" s="125">
        <v>2453</v>
      </c>
    </row>
    <row r="63" spans="1:13" x14ac:dyDescent="0.15">
      <c r="A63" t="s">
        <v>104</v>
      </c>
      <c r="C63" s="130">
        <f>C62/G78</f>
        <v>0.58497880072683217</v>
      </c>
      <c r="D63" s="130">
        <f>D62/G105</f>
        <v>6.7086993482572965E-2</v>
      </c>
      <c r="F63" s="114" t="s">
        <v>63</v>
      </c>
      <c r="G63" s="115">
        <v>5018</v>
      </c>
      <c r="H63" s="125">
        <v>4645</v>
      </c>
      <c r="I63" s="125">
        <v>3946</v>
      </c>
      <c r="J63" s="125">
        <v>3466</v>
      </c>
      <c r="K63" s="125">
        <v>3311</v>
      </c>
      <c r="L63" s="125">
        <v>3205</v>
      </c>
      <c r="M63" s="125">
        <v>2857</v>
      </c>
    </row>
    <row r="64" spans="1:13" x14ac:dyDescent="0.15">
      <c r="F64" s="114" t="s">
        <v>64</v>
      </c>
      <c r="G64" s="115">
        <v>4654</v>
      </c>
      <c r="H64" s="125">
        <v>4880</v>
      </c>
      <c r="I64" s="125">
        <v>4576</v>
      </c>
      <c r="J64" s="125">
        <v>3891</v>
      </c>
      <c r="K64" s="125">
        <v>3418</v>
      </c>
      <c r="L64" s="125">
        <v>3266</v>
      </c>
      <c r="M64" s="125">
        <v>3162</v>
      </c>
    </row>
    <row r="65" spans="6:13" x14ac:dyDescent="0.15">
      <c r="F65" s="114" t="s">
        <v>65</v>
      </c>
      <c r="G65" s="115">
        <v>4818</v>
      </c>
      <c r="H65" s="125">
        <v>4540</v>
      </c>
      <c r="I65" s="125">
        <v>4816</v>
      </c>
      <c r="J65" s="125">
        <v>4519</v>
      </c>
      <c r="K65" s="125">
        <v>3844</v>
      </c>
      <c r="L65" s="125">
        <v>3378</v>
      </c>
      <c r="M65" s="125">
        <v>3229</v>
      </c>
    </row>
    <row r="66" spans="6:13" x14ac:dyDescent="0.15">
      <c r="F66" s="114" t="s">
        <v>66</v>
      </c>
      <c r="G66" s="115">
        <v>5250</v>
      </c>
      <c r="H66" s="125">
        <v>4675</v>
      </c>
      <c r="I66" s="125">
        <v>4461</v>
      </c>
      <c r="J66" s="125">
        <v>4737</v>
      </c>
      <c r="K66" s="125">
        <v>4445</v>
      </c>
      <c r="L66" s="125">
        <v>3784</v>
      </c>
      <c r="M66" s="125">
        <v>3326</v>
      </c>
    </row>
    <row r="67" spans="6:13" x14ac:dyDescent="0.15">
      <c r="F67" s="114" t="s">
        <v>67</v>
      </c>
      <c r="G67" s="115">
        <v>6063</v>
      </c>
      <c r="H67" s="125">
        <v>5015</v>
      </c>
      <c r="I67" s="125">
        <v>4535</v>
      </c>
      <c r="J67" s="125">
        <v>4333</v>
      </c>
      <c r="K67" s="125">
        <v>4604</v>
      </c>
      <c r="L67" s="125">
        <v>4323</v>
      </c>
      <c r="M67" s="125">
        <v>3683</v>
      </c>
    </row>
    <row r="68" spans="6:13" x14ac:dyDescent="0.15">
      <c r="F68" s="114" t="s">
        <v>68</v>
      </c>
      <c r="G68" s="115">
        <v>6467</v>
      </c>
      <c r="H68" s="125">
        <v>5710</v>
      </c>
      <c r="I68" s="125">
        <v>4813</v>
      </c>
      <c r="J68" s="125">
        <v>4364</v>
      </c>
      <c r="K68" s="125">
        <v>4180</v>
      </c>
      <c r="L68" s="125">
        <v>4445</v>
      </c>
      <c r="M68" s="125">
        <v>4175</v>
      </c>
    </row>
    <row r="69" spans="6:13" x14ac:dyDescent="0.15">
      <c r="F69" s="114" t="s">
        <v>69</v>
      </c>
      <c r="G69" s="115">
        <v>5246</v>
      </c>
      <c r="H69" s="125">
        <v>5852</v>
      </c>
      <c r="I69" s="125">
        <v>5321</v>
      </c>
      <c r="J69" s="125">
        <v>4498</v>
      </c>
      <c r="K69" s="125">
        <v>4088</v>
      </c>
      <c r="L69" s="125">
        <v>3922</v>
      </c>
      <c r="M69" s="125">
        <v>4176</v>
      </c>
    </row>
    <row r="70" spans="6:13" x14ac:dyDescent="0.15">
      <c r="F70" s="114" t="s">
        <v>70</v>
      </c>
      <c r="G70" s="115">
        <v>4679</v>
      </c>
      <c r="H70" s="125">
        <v>4493</v>
      </c>
      <c r="I70" s="125">
        <v>5265</v>
      </c>
      <c r="J70" s="125">
        <v>4796</v>
      </c>
      <c r="K70" s="125">
        <v>4070</v>
      </c>
      <c r="L70" s="125">
        <v>3710</v>
      </c>
      <c r="M70" s="125">
        <v>3570</v>
      </c>
    </row>
    <row r="71" spans="6:13" x14ac:dyDescent="0.15">
      <c r="F71" s="114" t="s">
        <v>71</v>
      </c>
      <c r="G71" s="115">
        <v>3996</v>
      </c>
      <c r="H71" s="125">
        <v>3723</v>
      </c>
      <c r="I71" s="125">
        <v>3819</v>
      </c>
      <c r="J71" s="125">
        <v>4523</v>
      </c>
      <c r="K71" s="125">
        <v>4131</v>
      </c>
      <c r="L71" s="125">
        <v>3528</v>
      </c>
      <c r="M71" s="125">
        <v>3233</v>
      </c>
    </row>
    <row r="72" spans="6:13" x14ac:dyDescent="0.15">
      <c r="F72" s="114" t="s">
        <v>72</v>
      </c>
      <c r="G72" s="115">
        <v>2657</v>
      </c>
      <c r="H72" s="125">
        <v>2742</v>
      </c>
      <c r="I72" s="125">
        <v>2809</v>
      </c>
      <c r="J72" s="125">
        <v>2914</v>
      </c>
      <c r="K72" s="125">
        <v>3512</v>
      </c>
      <c r="L72" s="125">
        <v>3222</v>
      </c>
      <c r="M72" s="125">
        <v>2782</v>
      </c>
    </row>
    <row r="73" spans="6:13" x14ac:dyDescent="0.15">
      <c r="F73" s="114" t="s">
        <v>73</v>
      </c>
      <c r="G73" s="115">
        <v>1163</v>
      </c>
      <c r="H73" s="125">
        <v>1446</v>
      </c>
      <c r="I73" s="125">
        <v>1716</v>
      </c>
      <c r="J73" s="125">
        <v>1796</v>
      </c>
      <c r="K73" s="125">
        <v>1898</v>
      </c>
      <c r="L73" s="125">
        <v>2350</v>
      </c>
      <c r="M73" s="125">
        <v>2171</v>
      </c>
    </row>
    <row r="74" spans="6:13" x14ac:dyDescent="0.15">
      <c r="F74" s="114" t="s">
        <v>74</v>
      </c>
      <c r="G74" s="115">
        <v>439</v>
      </c>
      <c r="H74" s="125">
        <v>525</v>
      </c>
      <c r="I74" s="125">
        <v>815</v>
      </c>
      <c r="J74" s="125">
        <v>1063</v>
      </c>
      <c r="K74" s="125">
        <v>1214</v>
      </c>
      <c r="L74" s="125">
        <v>1350</v>
      </c>
      <c r="M74" s="125">
        <v>1675</v>
      </c>
    </row>
    <row r="75" spans="6:13" x14ac:dyDescent="0.15">
      <c r="F75" s="114" t="s">
        <v>75</v>
      </c>
      <c r="G75" s="115">
        <v>10265</v>
      </c>
      <c r="H75" s="125">
        <v>8895</v>
      </c>
      <c r="I75" s="125">
        <v>7788</v>
      </c>
      <c r="J75" s="125">
        <v>6951</v>
      </c>
      <c r="K75" s="125">
        <v>6207</v>
      </c>
      <c r="L75" s="125">
        <v>5678</v>
      </c>
      <c r="M75" s="125">
        <v>5242</v>
      </c>
    </row>
    <row r="76" spans="6:13" x14ac:dyDescent="0.15">
      <c r="F76" s="114" t="s">
        <v>76</v>
      </c>
      <c r="G76" s="115">
        <v>48698</v>
      </c>
      <c r="H76" s="125">
        <v>43977</v>
      </c>
      <c r="I76" s="125">
        <v>40505</v>
      </c>
      <c r="J76" s="125">
        <v>37565</v>
      </c>
      <c r="K76" s="125">
        <v>34922</v>
      </c>
      <c r="L76" s="125">
        <v>32188</v>
      </c>
      <c r="M76" s="125">
        <v>29042</v>
      </c>
    </row>
    <row r="77" spans="6:13" x14ac:dyDescent="0.15">
      <c r="F77" s="114" t="s">
        <v>77</v>
      </c>
      <c r="G77" s="115">
        <v>18179</v>
      </c>
      <c r="H77" s="125">
        <v>18781</v>
      </c>
      <c r="I77" s="125">
        <v>19745</v>
      </c>
      <c r="J77" s="125">
        <v>19590</v>
      </c>
      <c r="K77" s="125">
        <v>18913</v>
      </c>
      <c r="L77" s="125">
        <v>18082</v>
      </c>
      <c r="M77" s="125">
        <v>17607</v>
      </c>
    </row>
    <row r="78" spans="6:13" x14ac:dyDescent="0.15">
      <c r="F78" s="114" t="s">
        <v>105</v>
      </c>
      <c r="G78" s="115">
        <v>8255</v>
      </c>
      <c r="H78" s="125">
        <v>8436</v>
      </c>
      <c r="I78" s="125">
        <v>9159</v>
      </c>
      <c r="J78" s="125">
        <v>10296</v>
      </c>
      <c r="K78" s="125">
        <v>10755</v>
      </c>
      <c r="L78" s="125">
        <v>10450</v>
      </c>
      <c r="M78" s="125">
        <v>9861</v>
      </c>
    </row>
    <row r="79" spans="6:13" x14ac:dyDescent="0.15">
      <c r="F79" s="114"/>
      <c r="G79" s="115"/>
      <c r="H79" s="131">
        <f>(H78-G78)/G78</f>
        <v>2.1926105390672319E-2</v>
      </c>
      <c r="I79" s="131">
        <f t="shared" ref="I79:M79" si="24">(I78-H78)/H78</f>
        <v>8.5704125177809384E-2</v>
      </c>
      <c r="J79" s="131">
        <f t="shared" si="24"/>
        <v>0.12414018997707173</v>
      </c>
      <c r="K79" s="131">
        <f t="shared" si="24"/>
        <v>4.4580419580419584E-2</v>
      </c>
      <c r="L79" s="131">
        <f t="shared" si="24"/>
        <v>-2.8358902835890282E-2</v>
      </c>
      <c r="M79" s="131">
        <f t="shared" si="24"/>
        <v>-5.6363636363636366E-2</v>
      </c>
    </row>
    <row r="80" spans="6:13" x14ac:dyDescent="0.15">
      <c r="F80" s="114" t="s">
        <v>79</v>
      </c>
      <c r="G80" s="115">
        <f>G73+G74</f>
        <v>1602</v>
      </c>
      <c r="H80" s="125">
        <f t="shared" ref="H80:M80" si="25">H73+H74</f>
        <v>1971</v>
      </c>
      <c r="I80" s="125">
        <f t="shared" si="25"/>
        <v>2531</v>
      </c>
      <c r="J80" s="125">
        <f t="shared" si="25"/>
        <v>2859</v>
      </c>
      <c r="K80" s="125">
        <f t="shared" si="25"/>
        <v>3112</v>
      </c>
      <c r="L80" s="125">
        <f t="shared" si="25"/>
        <v>3700</v>
      </c>
      <c r="M80" s="125">
        <f t="shared" si="25"/>
        <v>3846</v>
      </c>
    </row>
    <row r="81" spans="6:13" s="66" customFormat="1" x14ac:dyDescent="0.15">
      <c r="G81" s="137" t="s">
        <v>106</v>
      </c>
      <c r="H81" s="138" t="s">
        <v>107</v>
      </c>
      <c r="I81" s="138" t="s">
        <v>108</v>
      </c>
      <c r="J81" s="138" t="s">
        <v>109</v>
      </c>
      <c r="K81" s="138" t="s">
        <v>110</v>
      </c>
      <c r="L81" s="139"/>
      <c r="M81" s="139"/>
    </row>
    <row r="82" spans="6:13" x14ac:dyDescent="0.15">
      <c r="F82" s="116" t="s">
        <v>82</v>
      </c>
      <c r="G82" s="117">
        <v>83683</v>
      </c>
      <c r="H82" s="126">
        <v>77845</v>
      </c>
      <c r="I82" s="126">
        <v>74210</v>
      </c>
      <c r="J82" s="126">
        <v>70154</v>
      </c>
      <c r="K82" s="126">
        <v>65864</v>
      </c>
      <c r="L82" s="126">
        <v>61521</v>
      </c>
      <c r="M82" s="126">
        <v>57130</v>
      </c>
    </row>
    <row r="83" spans="6:13" x14ac:dyDescent="0.15">
      <c r="F83" s="116" t="s">
        <v>56</v>
      </c>
      <c r="G83" s="117">
        <v>2851</v>
      </c>
      <c r="H83" s="126">
        <v>2534</v>
      </c>
      <c r="I83" s="126">
        <v>2193</v>
      </c>
      <c r="J83" s="126">
        <v>1963</v>
      </c>
      <c r="K83" s="126">
        <v>1814</v>
      </c>
      <c r="L83" s="126">
        <v>1684</v>
      </c>
      <c r="M83" s="126">
        <v>1544</v>
      </c>
    </row>
    <row r="84" spans="6:13" x14ac:dyDescent="0.15">
      <c r="F84" s="116" t="s">
        <v>57</v>
      </c>
      <c r="G84" s="117">
        <v>3359</v>
      </c>
      <c r="H84" s="126">
        <v>2768</v>
      </c>
      <c r="I84" s="126">
        <v>2501</v>
      </c>
      <c r="J84" s="126">
        <v>2166</v>
      </c>
      <c r="K84" s="126">
        <v>1939</v>
      </c>
      <c r="L84" s="126">
        <v>1792</v>
      </c>
      <c r="M84" s="126">
        <v>1663</v>
      </c>
    </row>
    <row r="85" spans="6:13" x14ac:dyDescent="0.15">
      <c r="F85" s="116" t="s">
        <v>58</v>
      </c>
      <c r="G85" s="117">
        <v>3744</v>
      </c>
      <c r="H85" s="126">
        <v>3229</v>
      </c>
      <c r="I85" s="126">
        <v>2727</v>
      </c>
      <c r="J85" s="126">
        <v>2466</v>
      </c>
      <c r="K85" s="126">
        <v>2136</v>
      </c>
      <c r="L85" s="126">
        <v>1912</v>
      </c>
      <c r="M85" s="126">
        <v>1767</v>
      </c>
    </row>
    <row r="86" spans="6:13" x14ac:dyDescent="0.15">
      <c r="F86" s="116" t="s">
        <v>59</v>
      </c>
      <c r="G86" s="117">
        <v>3672</v>
      </c>
      <c r="H86" s="126">
        <v>3453</v>
      </c>
      <c r="I86" s="126">
        <v>3071</v>
      </c>
      <c r="J86" s="126">
        <v>2593</v>
      </c>
      <c r="K86" s="126">
        <v>2344</v>
      </c>
      <c r="L86" s="126">
        <v>2031</v>
      </c>
      <c r="M86" s="126">
        <v>1817</v>
      </c>
    </row>
    <row r="87" spans="6:13" x14ac:dyDescent="0.15">
      <c r="F87" s="116" t="s">
        <v>60</v>
      </c>
      <c r="G87" s="117">
        <v>3418</v>
      </c>
      <c r="H87" s="126">
        <v>3225</v>
      </c>
      <c r="I87" s="126">
        <v>3202</v>
      </c>
      <c r="J87" s="126">
        <v>2851</v>
      </c>
      <c r="K87" s="126">
        <v>2407</v>
      </c>
      <c r="L87" s="126">
        <v>2174</v>
      </c>
      <c r="M87" s="126">
        <v>1883</v>
      </c>
    </row>
    <row r="88" spans="6:13" x14ac:dyDescent="0.15">
      <c r="F88" s="116" t="s">
        <v>61</v>
      </c>
      <c r="G88" s="117">
        <v>3871</v>
      </c>
      <c r="H88" s="126">
        <v>3263</v>
      </c>
      <c r="I88" s="126">
        <v>3169</v>
      </c>
      <c r="J88" s="126">
        <v>3150</v>
      </c>
      <c r="K88" s="126">
        <v>2806</v>
      </c>
      <c r="L88" s="126">
        <v>2369</v>
      </c>
      <c r="M88" s="126">
        <v>2139</v>
      </c>
    </row>
    <row r="89" spans="6:13" x14ac:dyDescent="0.15">
      <c r="F89" s="116" t="s">
        <v>62</v>
      </c>
      <c r="G89" s="117">
        <v>4477</v>
      </c>
      <c r="H89" s="126">
        <v>3754</v>
      </c>
      <c r="I89" s="126">
        <v>3227</v>
      </c>
      <c r="J89" s="126">
        <v>3142</v>
      </c>
      <c r="K89" s="126">
        <v>3121</v>
      </c>
      <c r="L89" s="126">
        <v>2780</v>
      </c>
      <c r="M89" s="126">
        <v>2347</v>
      </c>
    </row>
    <row r="90" spans="6:13" x14ac:dyDescent="0.15">
      <c r="F90" s="116" t="s">
        <v>63</v>
      </c>
      <c r="G90" s="117">
        <v>4921</v>
      </c>
      <c r="H90" s="126">
        <v>4332</v>
      </c>
      <c r="I90" s="126">
        <v>3693</v>
      </c>
      <c r="J90" s="126">
        <v>3178</v>
      </c>
      <c r="K90" s="126">
        <v>3095</v>
      </c>
      <c r="L90" s="126">
        <v>3075</v>
      </c>
      <c r="M90" s="126">
        <v>2738</v>
      </c>
    </row>
    <row r="91" spans="6:13" x14ac:dyDescent="0.15">
      <c r="F91" s="116" t="s">
        <v>64</v>
      </c>
      <c r="G91" s="117">
        <v>4654</v>
      </c>
      <c r="H91" s="126">
        <v>4811</v>
      </c>
      <c r="I91" s="126">
        <v>4289</v>
      </c>
      <c r="J91" s="126">
        <v>3660</v>
      </c>
      <c r="K91" s="126">
        <v>3150</v>
      </c>
      <c r="L91" s="126">
        <v>3068</v>
      </c>
      <c r="M91" s="126">
        <v>3049</v>
      </c>
    </row>
    <row r="92" spans="6:13" x14ac:dyDescent="0.15">
      <c r="F92" s="116" t="s">
        <v>65</v>
      </c>
      <c r="G92" s="117">
        <v>4944</v>
      </c>
      <c r="H92" s="126">
        <v>4498</v>
      </c>
      <c r="I92" s="126">
        <v>4735</v>
      </c>
      <c r="J92" s="126">
        <v>4223</v>
      </c>
      <c r="K92" s="126">
        <v>3605</v>
      </c>
      <c r="L92" s="126">
        <v>3104</v>
      </c>
      <c r="M92" s="126">
        <v>3023</v>
      </c>
    </row>
    <row r="93" spans="6:13" x14ac:dyDescent="0.15">
      <c r="F93" s="116" t="s">
        <v>66</v>
      </c>
      <c r="G93" s="117">
        <v>5210</v>
      </c>
      <c r="H93" s="126">
        <v>4790</v>
      </c>
      <c r="I93" s="126">
        <v>4428</v>
      </c>
      <c r="J93" s="126">
        <v>4663</v>
      </c>
      <c r="K93" s="126">
        <v>4160</v>
      </c>
      <c r="L93" s="126">
        <v>3552</v>
      </c>
      <c r="M93" s="126">
        <v>3059</v>
      </c>
    </row>
    <row r="94" spans="6:13" x14ac:dyDescent="0.15">
      <c r="F94" s="116" t="s">
        <v>67</v>
      </c>
      <c r="G94" s="117">
        <v>6262</v>
      </c>
      <c r="H94" s="126">
        <v>5046</v>
      </c>
      <c r="I94" s="126">
        <v>4731</v>
      </c>
      <c r="J94" s="126">
        <v>4377</v>
      </c>
      <c r="K94" s="126">
        <v>4612</v>
      </c>
      <c r="L94" s="126">
        <v>4115</v>
      </c>
      <c r="M94" s="126">
        <v>3514</v>
      </c>
    </row>
    <row r="95" spans="6:13" x14ac:dyDescent="0.15">
      <c r="F95" s="116" t="s">
        <v>68</v>
      </c>
      <c r="G95" s="117">
        <v>6611</v>
      </c>
      <c r="H95" s="126">
        <v>5939</v>
      </c>
      <c r="I95" s="126">
        <v>4929</v>
      </c>
      <c r="J95" s="126">
        <v>4626</v>
      </c>
      <c r="K95" s="126">
        <v>4283</v>
      </c>
      <c r="L95" s="126">
        <v>4514</v>
      </c>
      <c r="M95" s="126">
        <v>4029</v>
      </c>
    </row>
    <row r="96" spans="6:13" x14ac:dyDescent="0.15">
      <c r="F96" s="116" t="s">
        <v>69</v>
      </c>
      <c r="G96" s="117">
        <v>5750</v>
      </c>
      <c r="H96" s="126">
        <v>6285</v>
      </c>
      <c r="I96" s="126">
        <v>5786</v>
      </c>
      <c r="J96" s="126">
        <v>4808</v>
      </c>
      <c r="K96" s="126">
        <v>4517</v>
      </c>
      <c r="L96" s="126">
        <v>4185</v>
      </c>
      <c r="M96" s="126">
        <v>4412</v>
      </c>
    </row>
    <row r="97" spans="6:13" x14ac:dyDescent="0.15">
      <c r="F97" s="116" t="s">
        <v>70</v>
      </c>
      <c r="G97" s="117">
        <v>5822</v>
      </c>
      <c r="H97" s="126">
        <v>5316</v>
      </c>
      <c r="I97" s="126">
        <v>6031</v>
      </c>
      <c r="J97" s="126">
        <v>5556</v>
      </c>
      <c r="K97" s="126">
        <v>4624</v>
      </c>
      <c r="L97" s="126">
        <v>4351</v>
      </c>
      <c r="M97" s="126">
        <v>4036</v>
      </c>
    </row>
    <row r="98" spans="6:13" x14ac:dyDescent="0.15">
      <c r="F98" s="116" t="s">
        <v>71</v>
      </c>
      <c r="G98" s="117">
        <v>5472</v>
      </c>
      <c r="H98" s="126">
        <v>5200</v>
      </c>
      <c r="I98" s="126">
        <v>4990</v>
      </c>
      <c r="J98" s="126">
        <v>5690</v>
      </c>
      <c r="K98" s="126">
        <v>5245</v>
      </c>
      <c r="L98" s="126">
        <v>4380</v>
      </c>
      <c r="M98" s="126">
        <v>4133</v>
      </c>
    </row>
    <row r="99" spans="6:13" x14ac:dyDescent="0.15">
      <c r="F99" s="116" t="s">
        <v>72</v>
      </c>
      <c r="G99" s="117">
        <v>4405</v>
      </c>
      <c r="H99" s="126">
        <v>4478</v>
      </c>
      <c r="I99" s="126">
        <v>4544</v>
      </c>
      <c r="J99" s="126">
        <v>4390</v>
      </c>
      <c r="K99" s="126">
        <v>5048</v>
      </c>
      <c r="L99" s="126">
        <v>4661</v>
      </c>
      <c r="M99" s="126">
        <v>3912</v>
      </c>
    </row>
    <row r="100" spans="6:13" x14ac:dyDescent="0.15">
      <c r="F100" s="116" t="s">
        <v>73</v>
      </c>
      <c r="G100" s="117">
        <v>2748</v>
      </c>
      <c r="H100" s="126">
        <v>3061</v>
      </c>
      <c r="I100" s="126">
        <v>3434</v>
      </c>
      <c r="J100" s="126">
        <v>3538</v>
      </c>
      <c r="K100" s="126">
        <v>3459</v>
      </c>
      <c r="L100" s="126">
        <v>4045</v>
      </c>
      <c r="M100" s="126">
        <v>3747</v>
      </c>
    </row>
    <row r="101" spans="6:13" x14ac:dyDescent="0.15">
      <c r="F101" s="116" t="s">
        <v>74</v>
      </c>
      <c r="G101" s="117">
        <v>1491</v>
      </c>
      <c r="H101" s="126">
        <v>1863</v>
      </c>
      <c r="I101" s="126">
        <v>2530</v>
      </c>
      <c r="J101" s="126">
        <v>3114</v>
      </c>
      <c r="K101" s="126">
        <v>3499</v>
      </c>
      <c r="L101" s="126">
        <v>3729</v>
      </c>
      <c r="M101" s="126">
        <v>4318</v>
      </c>
    </row>
    <row r="102" spans="6:13" x14ac:dyDescent="0.15">
      <c r="F102" s="116" t="s">
        <v>75</v>
      </c>
      <c r="G102" s="117">
        <v>9954</v>
      </c>
      <c r="H102" s="126">
        <v>8531</v>
      </c>
      <c r="I102" s="126">
        <v>7421</v>
      </c>
      <c r="J102" s="126">
        <v>6595</v>
      </c>
      <c r="K102" s="126">
        <v>5889</v>
      </c>
      <c r="L102" s="126">
        <v>5388</v>
      </c>
      <c r="M102" s="126">
        <v>4974</v>
      </c>
    </row>
    <row r="103" spans="6:13" x14ac:dyDescent="0.15">
      <c r="F103" s="116" t="s">
        <v>76</v>
      </c>
      <c r="G103" s="117">
        <v>48040</v>
      </c>
      <c r="H103" s="126">
        <v>43111</v>
      </c>
      <c r="I103" s="126">
        <v>39474</v>
      </c>
      <c r="J103" s="126">
        <v>36463</v>
      </c>
      <c r="K103" s="126">
        <v>33583</v>
      </c>
      <c r="L103" s="126">
        <v>30782</v>
      </c>
      <c r="M103" s="126">
        <v>27598</v>
      </c>
    </row>
    <row r="104" spans="6:13" x14ac:dyDescent="0.15">
      <c r="F104" s="116" t="s">
        <v>77</v>
      </c>
      <c r="G104" s="117">
        <v>25689</v>
      </c>
      <c r="H104" s="126">
        <v>26203</v>
      </c>
      <c r="I104" s="126">
        <v>27315</v>
      </c>
      <c r="J104" s="126">
        <v>27096</v>
      </c>
      <c r="K104" s="126">
        <v>26392</v>
      </c>
      <c r="L104" s="126">
        <v>25351</v>
      </c>
      <c r="M104" s="126">
        <v>24558</v>
      </c>
    </row>
    <row r="105" spans="6:13" x14ac:dyDescent="0.15">
      <c r="F105" s="116" t="s">
        <v>78</v>
      </c>
      <c r="G105" s="117">
        <v>14116</v>
      </c>
      <c r="H105" s="126">
        <v>14602</v>
      </c>
      <c r="I105" s="126">
        <v>15498</v>
      </c>
      <c r="J105" s="126">
        <v>16732</v>
      </c>
      <c r="K105" s="126">
        <v>17251</v>
      </c>
      <c r="L105" s="126">
        <v>16815</v>
      </c>
      <c r="M105" s="126">
        <v>16110</v>
      </c>
    </row>
    <row r="106" spans="6:13" x14ac:dyDescent="0.15">
      <c r="F106" s="116"/>
      <c r="G106" s="117"/>
      <c r="H106" s="132">
        <f>(H105-G105)/G105</f>
        <v>3.4429016718617172E-2</v>
      </c>
      <c r="I106" s="132">
        <f t="shared" ref="I106" si="26">(I105-H105)/H105</f>
        <v>6.1361457334611694E-2</v>
      </c>
      <c r="J106" s="132">
        <f t="shared" ref="J106" si="27">(J105-I105)/I105</f>
        <v>7.9623177184152794E-2</v>
      </c>
      <c r="K106" s="132">
        <f t="shared" ref="K106" si="28">(K105-J105)/J105</f>
        <v>3.1018407841262252E-2</v>
      </c>
      <c r="L106" s="132">
        <f t="shared" ref="L106" si="29">(L105-K105)/K105</f>
        <v>-2.5273897165381715E-2</v>
      </c>
      <c r="M106" s="132">
        <f t="shared" ref="M106" si="30">(M105-L105)/L105</f>
        <v>-4.1926851025869759E-2</v>
      </c>
    </row>
    <row r="107" spans="6:13" x14ac:dyDescent="0.15">
      <c r="F107" s="116" t="s">
        <v>79</v>
      </c>
      <c r="G107" s="117">
        <f>G100+G101</f>
        <v>4239</v>
      </c>
      <c r="H107" s="126">
        <f t="shared" ref="H107:M107" si="31">H100+H101</f>
        <v>4924</v>
      </c>
      <c r="I107" s="126">
        <f t="shared" si="31"/>
        <v>5964</v>
      </c>
      <c r="J107" s="126">
        <f t="shared" si="31"/>
        <v>6652</v>
      </c>
      <c r="K107" s="126">
        <f t="shared" si="31"/>
        <v>6958</v>
      </c>
      <c r="L107" s="126">
        <f t="shared" si="31"/>
        <v>7774</v>
      </c>
      <c r="M107" s="126">
        <f t="shared" si="31"/>
        <v>8065</v>
      </c>
    </row>
    <row r="108" spans="6:13" s="133" customFormat="1" x14ac:dyDescent="0.15">
      <c r="F108" s="134"/>
      <c r="G108" s="134"/>
      <c r="H108" s="135"/>
      <c r="I108" s="136"/>
      <c r="J108" s="135"/>
    </row>
  </sheetData>
  <mergeCells count="18">
    <mergeCell ref="Y1:Z1"/>
    <mergeCell ref="AA1:AB1"/>
    <mergeCell ref="AC1:AD1"/>
    <mergeCell ref="J1:J2"/>
    <mergeCell ref="K1:K2"/>
    <mergeCell ref="L1:L2"/>
    <mergeCell ref="M1:M2"/>
    <mergeCell ref="V1:W1"/>
    <mergeCell ref="A3:A28"/>
    <mergeCell ref="W8:W9"/>
    <mergeCell ref="A1:B2"/>
    <mergeCell ref="C1:C2"/>
    <mergeCell ref="D1:D2"/>
    <mergeCell ref="E1:E2"/>
    <mergeCell ref="F1:F2"/>
    <mergeCell ref="G1:G2"/>
    <mergeCell ref="H1:H2"/>
    <mergeCell ref="I1:I2"/>
  </mergeCells>
  <phoneticPr fontId="3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hdk</dc:creator>
  <cp:lastModifiedBy>hdk</cp:lastModifiedBy>
  <dcterms:created xsi:type="dcterms:W3CDTF">2015-08-05T02:05:51Z</dcterms:created>
  <dcterms:modified xsi:type="dcterms:W3CDTF">2015-08-21T00:35:24Z</dcterms:modified>
</cp:coreProperties>
</file>